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showInkAnnotation="0" defaultThemeVersion="124226"/>
  <mc:AlternateContent xmlns:mc="http://schemas.openxmlformats.org/markup-compatibility/2006">
    <mc:Choice Requires="x15">
      <x15ac:absPath xmlns:x15ac="http://schemas.microsoft.com/office/spreadsheetml/2010/11/ac" url="https://telefilm-my.sharepoint.com/personal/patricia_voogt_telefilm_ca/Documents/Document Management/Relaunch/24-25/Int'l Incentives/Final cost reports/"/>
    </mc:Choice>
  </mc:AlternateContent>
  <xr:revisionPtr revIDLastSave="25" documentId="8_{7E8ABA26-17E2-46E7-AFA1-6B48470951C3}" xr6:coauthVersionLast="47" xr6:coauthVersionMax="47" xr10:uidLastSave="{E2446F30-0F84-4355-B2F4-9CA9A7103F88}"/>
  <bookViews>
    <workbookView xWindow="-110" yWindow="-110" windowWidth="19420" windowHeight="10420" tabRatio="792" xr2:uid="{00000000-000D-0000-FFFF-FFFF00000000}"/>
  </bookViews>
  <sheets>
    <sheet name="Instructions" sheetId="9" r:id="rId1"/>
    <sheet name="Page sommaire (protégé)" sheetId="4" r:id="rId2"/>
    <sheet name="Allocation &amp; Origine (protégé)" sheetId="6" r:id="rId3"/>
    <sheet name="Détail des coûts" sheetId="1" r:id="rId4"/>
    <sheet name="Explication des écarts" sheetId="3" r:id="rId5"/>
    <sheet name="Part. finan. &amp; Aide totale" sheetId="8" r:id="rId6"/>
  </sheets>
  <definedNames>
    <definedName name="_xlnm.Print_Area" localSheetId="2">'Allocation &amp; Origine (protégé)'!$A$3:$R$56</definedName>
    <definedName name="_xlnm.Print_Area" localSheetId="3">'Détail des coûts'!$A$3:$P$208</definedName>
    <definedName name="_xlnm.Print_Area" localSheetId="4">'Explication des écarts'!$A$1:$E$59</definedName>
    <definedName name="_xlnm.Print_Area" localSheetId="1">'Page sommaire (protégé)'!$A$1:$J$72</definedName>
    <definedName name="_xlnm.Print_Titles" localSheetId="3">'Détail des coûts'!$12:$12</definedName>
    <definedName name="_xlnm.Print_Titles" localSheetId="1">'Page sommaire (protégé)'!$12:$12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4" l="1"/>
  <c r="G210" i="1"/>
  <c r="H66" i="8"/>
  <c r="G77" i="8" l="1"/>
  <c r="H75" i="8"/>
  <c r="H74" i="8"/>
  <c r="H73" i="8"/>
  <c r="H72" i="8"/>
  <c r="H71" i="8"/>
  <c r="H70" i="8"/>
  <c r="H68" i="8"/>
  <c r="H67" i="8"/>
  <c r="P205" i="1" l="1"/>
  <c r="M205" i="1"/>
  <c r="L205" i="1"/>
  <c r="P203" i="1"/>
  <c r="L203" i="1"/>
  <c r="P198" i="1"/>
  <c r="M198" i="1"/>
  <c r="L198" i="1"/>
  <c r="P197" i="1"/>
  <c r="M197" i="1"/>
  <c r="L197" i="1"/>
  <c r="P196" i="1"/>
  <c r="M196" i="1"/>
  <c r="L196" i="1"/>
  <c r="P195" i="1"/>
  <c r="M195" i="1"/>
  <c r="L195" i="1"/>
  <c r="P193" i="1"/>
  <c r="M193" i="1"/>
  <c r="L193" i="1"/>
  <c r="P192" i="1"/>
  <c r="M192" i="1"/>
  <c r="L192" i="1"/>
  <c r="P191" i="1"/>
  <c r="M191" i="1"/>
  <c r="L191" i="1"/>
  <c r="P183" i="1"/>
  <c r="M183" i="1"/>
  <c r="L183" i="1"/>
  <c r="P182" i="1"/>
  <c r="M182" i="1"/>
  <c r="L182" i="1"/>
  <c r="P181" i="1"/>
  <c r="M181" i="1"/>
  <c r="L181" i="1"/>
  <c r="P180" i="1"/>
  <c r="M180" i="1"/>
  <c r="L180" i="1"/>
  <c r="P179" i="1"/>
  <c r="M179" i="1"/>
  <c r="L179" i="1"/>
  <c r="P178" i="1"/>
  <c r="M178" i="1"/>
  <c r="L178" i="1"/>
  <c r="P177" i="1"/>
  <c r="M177" i="1"/>
  <c r="L177" i="1"/>
  <c r="P176" i="1"/>
  <c r="M176" i="1"/>
  <c r="L176" i="1"/>
  <c r="P175" i="1"/>
  <c r="M175" i="1"/>
  <c r="L175" i="1"/>
  <c r="P174" i="1"/>
  <c r="M174" i="1"/>
  <c r="L174" i="1"/>
  <c r="P173" i="1"/>
  <c r="M173" i="1"/>
  <c r="L173" i="1"/>
  <c r="P172" i="1"/>
  <c r="M172" i="1"/>
  <c r="L172" i="1"/>
  <c r="P171" i="1"/>
  <c r="M171" i="1"/>
  <c r="L171" i="1"/>
  <c r="P170" i="1"/>
  <c r="M170" i="1"/>
  <c r="L170" i="1"/>
  <c r="P169" i="1"/>
  <c r="M169" i="1"/>
  <c r="L169" i="1"/>
  <c r="P168" i="1"/>
  <c r="M168" i="1"/>
  <c r="L168" i="1"/>
  <c r="P167" i="1"/>
  <c r="M167" i="1"/>
  <c r="L167" i="1"/>
  <c r="P162" i="1"/>
  <c r="M162" i="1"/>
  <c r="L162" i="1"/>
  <c r="P161" i="1"/>
  <c r="M161" i="1"/>
  <c r="L161" i="1"/>
  <c r="P160" i="1"/>
  <c r="M160" i="1"/>
  <c r="L160" i="1"/>
  <c r="P159" i="1"/>
  <c r="M159" i="1"/>
  <c r="L159" i="1"/>
  <c r="P158" i="1"/>
  <c r="M158" i="1"/>
  <c r="L158" i="1"/>
  <c r="P157" i="1"/>
  <c r="M157" i="1"/>
  <c r="L157" i="1"/>
  <c r="P156" i="1"/>
  <c r="M156" i="1"/>
  <c r="L156" i="1"/>
  <c r="P155" i="1"/>
  <c r="M155" i="1"/>
  <c r="L155" i="1"/>
  <c r="P154" i="1"/>
  <c r="M154" i="1"/>
  <c r="L154" i="1"/>
  <c r="P153" i="1"/>
  <c r="M153" i="1"/>
  <c r="L153" i="1"/>
  <c r="P144" i="1"/>
  <c r="M144" i="1"/>
  <c r="L144" i="1"/>
  <c r="P143" i="1"/>
  <c r="M143" i="1"/>
  <c r="L143" i="1"/>
  <c r="P142" i="1"/>
  <c r="M142" i="1"/>
  <c r="L142" i="1"/>
  <c r="P141" i="1"/>
  <c r="M141" i="1"/>
  <c r="L141" i="1"/>
  <c r="P140" i="1"/>
  <c r="M140" i="1"/>
  <c r="L140" i="1"/>
  <c r="P139" i="1"/>
  <c r="M139" i="1"/>
  <c r="L139" i="1"/>
  <c r="P138" i="1"/>
  <c r="M138" i="1"/>
  <c r="L138" i="1"/>
  <c r="P137" i="1"/>
  <c r="M137" i="1"/>
  <c r="L137" i="1"/>
  <c r="P136" i="1"/>
  <c r="M136" i="1"/>
  <c r="L136" i="1"/>
  <c r="P135" i="1"/>
  <c r="M135" i="1"/>
  <c r="L135" i="1"/>
  <c r="P134" i="1"/>
  <c r="M134" i="1"/>
  <c r="L134" i="1"/>
  <c r="P133" i="1"/>
  <c r="M133" i="1"/>
  <c r="L133" i="1"/>
  <c r="P132" i="1"/>
  <c r="M132" i="1"/>
  <c r="L132" i="1"/>
  <c r="P128" i="1"/>
  <c r="M128" i="1"/>
  <c r="L128" i="1"/>
  <c r="P127" i="1"/>
  <c r="M127" i="1"/>
  <c r="L127" i="1"/>
  <c r="P126" i="1"/>
  <c r="M126" i="1"/>
  <c r="L126" i="1"/>
  <c r="P125" i="1"/>
  <c r="M125" i="1"/>
  <c r="L125" i="1"/>
  <c r="P124" i="1"/>
  <c r="M124" i="1"/>
  <c r="L124" i="1"/>
  <c r="P123" i="1"/>
  <c r="M123" i="1"/>
  <c r="L123" i="1"/>
  <c r="P122" i="1"/>
  <c r="M122" i="1"/>
  <c r="L122" i="1"/>
  <c r="P121" i="1"/>
  <c r="M121" i="1"/>
  <c r="L121" i="1"/>
  <c r="P120" i="1"/>
  <c r="M120" i="1"/>
  <c r="L120" i="1"/>
  <c r="P113" i="1"/>
  <c r="M113" i="1"/>
  <c r="L113" i="1"/>
  <c r="P112" i="1"/>
  <c r="M112" i="1"/>
  <c r="L112" i="1"/>
  <c r="P111" i="1"/>
  <c r="M111" i="1"/>
  <c r="L111" i="1"/>
  <c r="P110" i="1"/>
  <c r="M110" i="1"/>
  <c r="L110" i="1"/>
  <c r="P109" i="1"/>
  <c r="M109" i="1"/>
  <c r="L109" i="1"/>
  <c r="P108" i="1"/>
  <c r="M108" i="1"/>
  <c r="L108" i="1"/>
  <c r="P107" i="1"/>
  <c r="M107" i="1"/>
  <c r="L107" i="1"/>
  <c r="P106" i="1"/>
  <c r="M106" i="1"/>
  <c r="L106" i="1"/>
  <c r="P105" i="1"/>
  <c r="M105" i="1"/>
  <c r="L105" i="1"/>
  <c r="P101" i="1"/>
  <c r="M101" i="1"/>
  <c r="L101" i="1"/>
  <c r="P100" i="1"/>
  <c r="M100" i="1"/>
  <c r="L100" i="1"/>
  <c r="P99" i="1"/>
  <c r="M99" i="1"/>
  <c r="L99" i="1"/>
  <c r="P95" i="1"/>
  <c r="M95" i="1"/>
  <c r="L95" i="1"/>
  <c r="P94" i="1"/>
  <c r="M94" i="1"/>
  <c r="L94" i="1"/>
  <c r="P93" i="1"/>
  <c r="M93" i="1"/>
  <c r="L93" i="1"/>
  <c r="P92" i="1"/>
  <c r="M92" i="1"/>
  <c r="L92" i="1"/>
  <c r="P88" i="1"/>
  <c r="M88" i="1"/>
  <c r="L88" i="1"/>
  <c r="P87" i="1"/>
  <c r="M87" i="1"/>
  <c r="L87" i="1"/>
  <c r="P86" i="1"/>
  <c r="M86" i="1"/>
  <c r="L86" i="1"/>
  <c r="P85" i="1"/>
  <c r="M85" i="1"/>
  <c r="L85" i="1"/>
  <c r="P84" i="1"/>
  <c r="M84" i="1"/>
  <c r="L84" i="1"/>
  <c r="P83" i="1"/>
  <c r="M83" i="1"/>
  <c r="L83" i="1"/>
  <c r="P82" i="1"/>
  <c r="M82" i="1"/>
  <c r="L82" i="1"/>
  <c r="P81" i="1"/>
  <c r="M81" i="1"/>
  <c r="L81" i="1"/>
  <c r="P80" i="1"/>
  <c r="M80" i="1"/>
  <c r="L80" i="1"/>
  <c r="P76" i="1"/>
  <c r="M76" i="1"/>
  <c r="L76" i="1"/>
  <c r="P75" i="1"/>
  <c r="M75" i="1"/>
  <c r="L75" i="1"/>
  <c r="P74" i="1"/>
  <c r="M74" i="1"/>
  <c r="L74" i="1"/>
  <c r="P73" i="1"/>
  <c r="M73" i="1"/>
  <c r="L73" i="1"/>
  <c r="P72" i="1"/>
  <c r="M72" i="1"/>
  <c r="L72" i="1"/>
  <c r="P71" i="1"/>
  <c r="M71" i="1"/>
  <c r="L71" i="1"/>
  <c r="P70" i="1"/>
  <c r="M70" i="1"/>
  <c r="L70" i="1"/>
  <c r="P66" i="1"/>
  <c r="M66" i="1"/>
  <c r="L66" i="1"/>
  <c r="P65" i="1"/>
  <c r="M65" i="1"/>
  <c r="L65" i="1"/>
  <c r="P64" i="1"/>
  <c r="M64" i="1"/>
  <c r="L64" i="1"/>
  <c r="P63" i="1"/>
  <c r="M63" i="1"/>
  <c r="L63" i="1"/>
  <c r="P62" i="1"/>
  <c r="M62" i="1"/>
  <c r="L62" i="1"/>
  <c r="P61" i="1"/>
  <c r="M61" i="1"/>
  <c r="L61" i="1"/>
  <c r="P60" i="1"/>
  <c r="M60" i="1"/>
  <c r="L60" i="1"/>
  <c r="P59" i="1"/>
  <c r="M59" i="1"/>
  <c r="L59" i="1"/>
  <c r="P58" i="1"/>
  <c r="M58" i="1"/>
  <c r="L58" i="1"/>
  <c r="P57" i="1"/>
  <c r="M57" i="1"/>
  <c r="L57" i="1"/>
  <c r="P53" i="1"/>
  <c r="M53" i="1"/>
  <c r="L53" i="1"/>
  <c r="P52" i="1"/>
  <c r="M52" i="1"/>
  <c r="L52" i="1"/>
  <c r="P51" i="1"/>
  <c r="M51" i="1"/>
  <c r="L51" i="1"/>
  <c r="P50" i="1"/>
  <c r="M50" i="1"/>
  <c r="L50" i="1"/>
  <c r="P49" i="1"/>
  <c r="M49" i="1"/>
  <c r="L49" i="1"/>
  <c r="P48" i="1"/>
  <c r="M48" i="1"/>
  <c r="L48" i="1"/>
  <c r="P47" i="1"/>
  <c r="M47" i="1"/>
  <c r="L47" i="1"/>
  <c r="P46" i="1"/>
  <c r="M46" i="1"/>
  <c r="L46" i="1"/>
  <c r="P44" i="1"/>
  <c r="M44" i="1"/>
  <c r="L44" i="1"/>
  <c r="P38" i="1"/>
  <c r="M38" i="1"/>
  <c r="L38" i="1"/>
  <c r="P37" i="1"/>
  <c r="M37" i="1"/>
  <c r="L37" i="1"/>
  <c r="P36" i="1"/>
  <c r="M36" i="1"/>
  <c r="L36" i="1"/>
  <c r="P35" i="1"/>
  <c r="M35" i="1"/>
  <c r="L35" i="1"/>
  <c r="P34" i="1"/>
  <c r="M34" i="1"/>
  <c r="L34" i="1"/>
  <c r="P29" i="1"/>
  <c r="M29" i="1"/>
  <c r="L29" i="1"/>
  <c r="P28" i="1"/>
  <c r="M28" i="1"/>
  <c r="L28" i="1"/>
  <c r="P27" i="1"/>
  <c r="M27" i="1"/>
  <c r="L27" i="1"/>
  <c r="P26" i="1"/>
  <c r="M26" i="1"/>
  <c r="L26" i="1"/>
  <c r="P25" i="1"/>
  <c r="M25" i="1"/>
  <c r="L25" i="1"/>
  <c r="P24" i="1"/>
  <c r="M24" i="1"/>
  <c r="L24" i="1"/>
  <c r="P19" i="1"/>
  <c r="M19" i="1"/>
  <c r="L19" i="1"/>
  <c r="C48" i="6" l="1"/>
  <c r="F54" i="4"/>
  <c r="E54" i="4"/>
  <c r="C44" i="4"/>
  <c r="C220" i="1"/>
  <c r="C52" i="4" s="1"/>
  <c r="D48" i="6"/>
  <c r="I162" i="1"/>
  <c r="I161" i="1"/>
  <c r="I160" i="1"/>
  <c r="I159" i="1"/>
  <c r="I158" i="1"/>
  <c r="I157" i="1"/>
  <c r="I156" i="1"/>
  <c r="I155" i="1"/>
  <c r="I154" i="1"/>
  <c r="I153" i="1"/>
  <c r="I183" i="1"/>
  <c r="I182" i="1"/>
  <c r="I181" i="1"/>
  <c r="I180" i="1"/>
  <c r="I179" i="1"/>
  <c r="I178" i="1"/>
  <c r="I177" i="1"/>
  <c r="I176" i="1"/>
  <c r="I175" i="1"/>
  <c r="I174" i="1"/>
  <c r="I172" i="1"/>
  <c r="I171" i="1"/>
  <c r="I170" i="1"/>
  <c r="I169" i="1"/>
  <c r="I168" i="1"/>
  <c r="F163" i="1"/>
  <c r="E163" i="1"/>
  <c r="C163" i="1"/>
  <c r="G219" i="1"/>
  <c r="G51" i="4" s="1"/>
  <c r="G218" i="1"/>
  <c r="G220" i="1" l="1"/>
  <c r="G52" i="4" s="1"/>
  <c r="G44" i="4"/>
  <c r="H218" i="1"/>
  <c r="I50" i="4" l="1"/>
  <c r="G50" i="4"/>
  <c r="H219" i="1"/>
  <c r="I51" i="4" s="1"/>
  <c r="H220" i="1" l="1"/>
  <c r="I52" i="4" s="1"/>
  <c r="C7" i="4"/>
  <c r="F20" i="1"/>
  <c r="E20" i="1"/>
  <c r="C20" i="1"/>
  <c r="Z19" i="1"/>
  <c r="Y19" i="1"/>
  <c r="W19" i="1"/>
  <c r="V19" i="1"/>
  <c r="T19" i="1"/>
  <c r="S19" i="1"/>
  <c r="R19" i="1"/>
  <c r="G19" i="1"/>
  <c r="H19" i="1" s="1"/>
  <c r="AA19" i="1" l="1"/>
  <c r="AB19" i="1"/>
  <c r="U19" i="1"/>
  <c r="I19" i="1"/>
  <c r="C51" i="4" l="1"/>
  <c r="C50" i="4"/>
  <c r="B51" i="4"/>
  <c r="B50" i="4"/>
  <c r="D6" i="8"/>
  <c r="D5" i="8"/>
  <c r="D4" i="8"/>
  <c r="D3" i="8"/>
  <c r="C11" i="3"/>
  <c r="C10" i="3"/>
  <c r="C9" i="3"/>
  <c r="C8" i="3"/>
  <c r="C10" i="6"/>
  <c r="C9" i="6"/>
  <c r="C8" i="6"/>
  <c r="C7" i="6"/>
  <c r="C9" i="4"/>
  <c r="C8" i="4"/>
  <c r="H57" i="8"/>
  <c r="H48" i="8"/>
  <c r="H34" i="8"/>
  <c r="H23" i="8"/>
  <c r="H50" i="8" l="1"/>
  <c r="H59" i="8" s="1"/>
  <c r="H76" i="8"/>
  <c r="H77" i="8" s="1"/>
  <c r="R171" i="1" l="1"/>
  <c r="S171" i="1"/>
  <c r="T171" i="1"/>
  <c r="U171" i="1"/>
  <c r="V171" i="1"/>
  <c r="W171" i="1"/>
  <c r="Y171" i="1"/>
  <c r="Z171" i="1"/>
  <c r="AB171" i="1"/>
  <c r="R172" i="1"/>
  <c r="S172" i="1"/>
  <c r="T172" i="1"/>
  <c r="U172" i="1"/>
  <c r="V172" i="1"/>
  <c r="W172" i="1"/>
  <c r="Y172" i="1"/>
  <c r="Z172" i="1"/>
  <c r="AB172" i="1"/>
  <c r="R173" i="1"/>
  <c r="S173" i="1"/>
  <c r="T173" i="1"/>
  <c r="U173" i="1"/>
  <c r="V173" i="1"/>
  <c r="W173" i="1"/>
  <c r="Y173" i="1"/>
  <c r="Z173" i="1"/>
  <c r="AB173" i="1"/>
  <c r="R174" i="1"/>
  <c r="S174" i="1"/>
  <c r="T174" i="1"/>
  <c r="U174" i="1"/>
  <c r="V174" i="1"/>
  <c r="W174" i="1"/>
  <c r="Y174" i="1"/>
  <c r="Z174" i="1"/>
  <c r="AB174" i="1"/>
  <c r="R175" i="1"/>
  <c r="S175" i="1"/>
  <c r="T175" i="1"/>
  <c r="U175" i="1"/>
  <c r="V175" i="1"/>
  <c r="W175" i="1"/>
  <c r="Y175" i="1"/>
  <c r="Z175" i="1"/>
  <c r="AB175" i="1"/>
  <c r="R176" i="1"/>
  <c r="S176" i="1"/>
  <c r="T176" i="1"/>
  <c r="U176" i="1"/>
  <c r="V176" i="1"/>
  <c r="W176" i="1"/>
  <c r="Y176" i="1"/>
  <c r="Z176" i="1"/>
  <c r="AB176" i="1"/>
  <c r="R177" i="1"/>
  <c r="S177" i="1"/>
  <c r="T177" i="1"/>
  <c r="U177" i="1"/>
  <c r="V177" i="1"/>
  <c r="W177" i="1"/>
  <c r="Y177" i="1"/>
  <c r="Z177" i="1"/>
  <c r="AB177" i="1"/>
  <c r="R178" i="1"/>
  <c r="S178" i="1"/>
  <c r="T178" i="1"/>
  <c r="U178" i="1"/>
  <c r="V178" i="1"/>
  <c r="W178" i="1"/>
  <c r="Y178" i="1"/>
  <c r="Z178" i="1"/>
  <c r="AB178" i="1"/>
  <c r="R179" i="1"/>
  <c r="S179" i="1"/>
  <c r="T179" i="1"/>
  <c r="U179" i="1"/>
  <c r="V179" i="1"/>
  <c r="W179" i="1"/>
  <c r="Y179" i="1"/>
  <c r="Z179" i="1"/>
  <c r="AB179" i="1"/>
  <c r="R180" i="1"/>
  <c r="S180" i="1"/>
  <c r="T180" i="1"/>
  <c r="U180" i="1"/>
  <c r="V180" i="1"/>
  <c r="W180" i="1"/>
  <c r="Y180" i="1"/>
  <c r="Z180" i="1"/>
  <c r="AB180" i="1"/>
  <c r="R181" i="1"/>
  <c r="S181" i="1"/>
  <c r="T181" i="1"/>
  <c r="U181" i="1"/>
  <c r="V181" i="1"/>
  <c r="W181" i="1"/>
  <c r="Y181" i="1"/>
  <c r="Z181" i="1"/>
  <c r="AB181" i="1"/>
  <c r="R153" i="1"/>
  <c r="S153" i="1"/>
  <c r="T153" i="1"/>
  <c r="U153" i="1"/>
  <c r="V153" i="1"/>
  <c r="W153" i="1"/>
  <c r="Y153" i="1"/>
  <c r="Z153" i="1"/>
  <c r="AB153" i="1"/>
  <c r="R154" i="1"/>
  <c r="S154" i="1"/>
  <c r="T154" i="1"/>
  <c r="U154" i="1"/>
  <c r="V154" i="1"/>
  <c r="W154" i="1"/>
  <c r="Y154" i="1"/>
  <c r="Z154" i="1"/>
  <c r="AB154" i="1"/>
  <c r="R155" i="1"/>
  <c r="S155" i="1"/>
  <c r="T155" i="1"/>
  <c r="U155" i="1"/>
  <c r="V155" i="1"/>
  <c r="W155" i="1"/>
  <c r="Y155" i="1"/>
  <c r="Z155" i="1"/>
  <c r="AB155" i="1"/>
  <c r="R156" i="1"/>
  <c r="S156" i="1"/>
  <c r="T156" i="1"/>
  <c r="U156" i="1"/>
  <c r="V156" i="1"/>
  <c r="W156" i="1"/>
  <c r="Y156" i="1"/>
  <c r="Z156" i="1"/>
  <c r="AB156" i="1"/>
  <c r="R159" i="1"/>
  <c r="S159" i="1"/>
  <c r="T159" i="1"/>
  <c r="U159" i="1"/>
  <c r="V159" i="1"/>
  <c r="W159" i="1"/>
  <c r="Y159" i="1"/>
  <c r="Z159" i="1"/>
  <c r="AB159" i="1"/>
  <c r="R111" i="1"/>
  <c r="S111" i="1"/>
  <c r="T111" i="1"/>
  <c r="U111" i="1"/>
  <c r="V111" i="1"/>
  <c r="W111" i="1"/>
  <c r="Y111" i="1"/>
  <c r="Z111" i="1"/>
  <c r="AB111" i="1"/>
  <c r="R60" i="1"/>
  <c r="S60" i="1"/>
  <c r="T60" i="1"/>
  <c r="U60" i="1"/>
  <c r="V60" i="1"/>
  <c r="W60" i="1"/>
  <c r="Y60" i="1"/>
  <c r="Z60" i="1"/>
  <c r="AB60" i="1"/>
  <c r="R61" i="1"/>
  <c r="S61" i="1"/>
  <c r="T61" i="1"/>
  <c r="U61" i="1"/>
  <c r="V61" i="1"/>
  <c r="W61" i="1"/>
  <c r="Y61" i="1"/>
  <c r="Z61" i="1"/>
  <c r="AB61" i="1"/>
  <c r="R62" i="1"/>
  <c r="S62" i="1"/>
  <c r="T62" i="1"/>
  <c r="U62" i="1"/>
  <c r="V62" i="1"/>
  <c r="W62" i="1"/>
  <c r="Y62" i="1"/>
  <c r="Z62" i="1"/>
  <c r="AB62" i="1"/>
  <c r="R63" i="1"/>
  <c r="S63" i="1"/>
  <c r="T63" i="1"/>
  <c r="U63" i="1"/>
  <c r="V63" i="1"/>
  <c r="W63" i="1"/>
  <c r="Y63" i="1"/>
  <c r="Z63" i="1"/>
  <c r="AB63" i="1"/>
  <c r="R51" i="1"/>
  <c r="S51" i="1"/>
  <c r="T51" i="1"/>
  <c r="U51" i="1"/>
  <c r="V51" i="1"/>
  <c r="W51" i="1"/>
  <c r="Y51" i="1"/>
  <c r="Z51" i="1"/>
  <c r="AB51" i="1"/>
  <c r="G205" i="1"/>
  <c r="G40" i="4" s="1"/>
  <c r="G168" i="1"/>
  <c r="H168" i="1" s="1"/>
  <c r="G169" i="1"/>
  <c r="G170" i="1"/>
  <c r="H170" i="1" s="1"/>
  <c r="G171" i="1"/>
  <c r="AA171" i="1" s="1"/>
  <c r="G172" i="1"/>
  <c r="AA172" i="1" s="1"/>
  <c r="G173" i="1"/>
  <c r="G174" i="1"/>
  <c r="AA174" i="1" s="1"/>
  <c r="G175" i="1"/>
  <c r="AA175" i="1" s="1"/>
  <c r="G176" i="1"/>
  <c r="AA176" i="1" s="1"/>
  <c r="G177" i="1"/>
  <c r="AA177" i="1" s="1"/>
  <c r="G178" i="1"/>
  <c r="AA178" i="1" s="1"/>
  <c r="G179" i="1"/>
  <c r="AA179" i="1" s="1"/>
  <c r="G180" i="1"/>
  <c r="AA180" i="1" s="1"/>
  <c r="G181" i="1"/>
  <c r="AA181" i="1" s="1"/>
  <c r="G182" i="1"/>
  <c r="H182" i="1" s="1"/>
  <c r="G183" i="1"/>
  <c r="AA183" i="1" s="1"/>
  <c r="G153" i="1"/>
  <c r="G154" i="1"/>
  <c r="AA154" i="1" s="1"/>
  <c r="G155" i="1"/>
  <c r="H155" i="1" s="1"/>
  <c r="G156" i="1"/>
  <c r="H156" i="1" s="1"/>
  <c r="G157" i="1"/>
  <c r="H157" i="1" s="1"/>
  <c r="G158" i="1"/>
  <c r="AA158" i="1" s="1"/>
  <c r="G159" i="1"/>
  <c r="AA159" i="1" s="1"/>
  <c r="G160" i="1"/>
  <c r="AA160" i="1" s="1"/>
  <c r="G161" i="1"/>
  <c r="H161" i="1" s="1"/>
  <c r="G111" i="1"/>
  <c r="AA111" i="1" s="1"/>
  <c r="I111" i="1"/>
  <c r="I61" i="1"/>
  <c r="I51" i="1"/>
  <c r="C13" i="4"/>
  <c r="G61" i="1"/>
  <c r="H61" i="1" s="1"/>
  <c r="G51" i="1"/>
  <c r="H51" i="1" s="1"/>
  <c r="W205" i="1"/>
  <c r="K42" i="6" s="1"/>
  <c r="T205" i="1"/>
  <c r="H42" i="6" s="1"/>
  <c r="W203" i="1"/>
  <c r="T203" i="1"/>
  <c r="W198" i="1"/>
  <c r="T198" i="1"/>
  <c r="W197" i="1"/>
  <c r="T197" i="1"/>
  <c r="W196" i="1"/>
  <c r="T196" i="1"/>
  <c r="W195" i="1"/>
  <c r="T195" i="1"/>
  <c r="W193" i="1"/>
  <c r="T193" i="1"/>
  <c r="W192" i="1"/>
  <c r="T192" i="1"/>
  <c r="W191" i="1"/>
  <c r="T191" i="1"/>
  <c r="W183" i="1"/>
  <c r="T183" i="1"/>
  <c r="W182" i="1"/>
  <c r="T182" i="1"/>
  <c r="W170" i="1"/>
  <c r="T170" i="1"/>
  <c r="W169" i="1"/>
  <c r="T169" i="1"/>
  <c r="W168" i="1"/>
  <c r="T168" i="1"/>
  <c r="W167" i="1"/>
  <c r="T167" i="1"/>
  <c r="W162" i="1"/>
  <c r="T162" i="1"/>
  <c r="W161" i="1"/>
  <c r="T161" i="1"/>
  <c r="W160" i="1"/>
  <c r="T160" i="1"/>
  <c r="W158" i="1"/>
  <c r="T158" i="1"/>
  <c r="W157" i="1"/>
  <c r="T157" i="1"/>
  <c r="W144" i="1"/>
  <c r="T144" i="1"/>
  <c r="W143" i="1"/>
  <c r="T143" i="1"/>
  <c r="W142" i="1"/>
  <c r="T142" i="1"/>
  <c r="W141" i="1"/>
  <c r="T141" i="1"/>
  <c r="W140" i="1"/>
  <c r="T140" i="1"/>
  <c r="W139" i="1"/>
  <c r="T139" i="1"/>
  <c r="W138" i="1"/>
  <c r="T138" i="1"/>
  <c r="W137" i="1"/>
  <c r="T137" i="1"/>
  <c r="W136" i="1"/>
  <c r="T136" i="1"/>
  <c r="W135" i="1"/>
  <c r="T135" i="1"/>
  <c r="W134" i="1"/>
  <c r="T134" i="1"/>
  <c r="W133" i="1"/>
  <c r="T133" i="1"/>
  <c r="W132" i="1"/>
  <c r="T132" i="1"/>
  <c r="W128" i="1"/>
  <c r="T128" i="1"/>
  <c r="W127" i="1"/>
  <c r="T127" i="1"/>
  <c r="W126" i="1"/>
  <c r="T126" i="1"/>
  <c r="W125" i="1"/>
  <c r="T125" i="1"/>
  <c r="W124" i="1"/>
  <c r="T124" i="1"/>
  <c r="W123" i="1"/>
  <c r="T123" i="1"/>
  <c r="W122" i="1"/>
  <c r="T122" i="1"/>
  <c r="W121" i="1"/>
  <c r="T121" i="1"/>
  <c r="W120" i="1"/>
  <c r="T120" i="1"/>
  <c r="W113" i="1"/>
  <c r="T113" i="1"/>
  <c r="W112" i="1"/>
  <c r="T112" i="1"/>
  <c r="W110" i="1"/>
  <c r="T110" i="1"/>
  <c r="W109" i="1"/>
  <c r="T109" i="1"/>
  <c r="W108" i="1"/>
  <c r="T108" i="1"/>
  <c r="W107" i="1"/>
  <c r="T107" i="1"/>
  <c r="W106" i="1"/>
  <c r="T106" i="1"/>
  <c r="W105" i="1"/>
  <c r="T105" i="1"/>
  <c r="W101" i="1"/>
  <c r="T101" i="1"/>
  <c r="W100" i="1"/>
  <c r="T100" i="1"/>
  <c r="W99" i="1"/>
  <c r="T99" i="1"/>
  <c r="W95" i="1"/>
  <c r="T95" i="1"/>
  <c r="W94" i="1"/>
  <c r="T94" i="1"/>
  <c r="W93" i="1"/>
  <c r="T93" i="1"/>
  <c r="W92" i="1"/>
  <c r="T92" i="1"/>
  <c r="W88" i="1"/>
  <c r="T88" i="1"/>
  <c r="W87" i="1"/>
  <c r="T87" i="1"/>
  <c r="W86" i="1"/>
  <c r="T86" i="1"/>
  <c r="W85" i="1"/>
  <c r="T85" i="1"/>
  <c r="W84" i="1"/>
  <c r="T84" i="1"/>
  <c r="W83" i="1"/>
  <c r="T83" i="1"/>
  <c r="W82" i="1"/>
  <c r="T82" i="1"/>
  <c r="W81" i="1"/>
  <c r="T81" i="1"/>
  <c r="W80" i="1"/>
  <c r="T80" i="1"/>
  <c r="W76" i="1"/>
  <c r="T76" i="1"/>
  <c r="W75" i="1"/>
  <c r="T75" i="1"/>
  <c r="W74" i="1"/>
  <c r="T74" i="1"/>
  <c r="W73" i="1"/>
  <c r="T73" i="1"/>
  <c r="W72" i="1"/>
  <c r="T72" i="1"/>
  <c r="W71" i="1"/>
  <c r="T71" i="1"/>
  <c r="W70" i="1"/>
  <c r="T70" i="1"/>
  <c r="W66" i="1"/>
  <c r="T66" i="1"/>
  <c r="W65" i="1"/>
  <c r="T65" i="1"/>
  <c r="W64" i="1"/>
  <c r="T64" i="1"/>
  <c r="W59" i="1"/>
  <c r="T59" i="1"/>
  <c r="W58" i="1"/>
  <c r="T58" i="1"/>
  <c r="W57" i="1"/>
  <c r="T57" i="1"/>
  <c r="W53" i="1"/>
  <c r="T53" i="1"/>
  <c r="W52" i="1"/>
  <c r="T52" i="1"/>
  <c r="W50" i="1"/>
  <c r="T50" i="1"/>
  <c r="W49" i="1"/>
  <c r="T49" i="1"/>
  <c r="W48" i="1"/>
  <c r="T48" i="1"/>
  <c r="W47" i="1"/>
  <c r="T47" i="1"/>
  <c r="W46" i="1"/>
  <c r="T46" i="1"/>
  <c r="W44" i="1"/>
  <c r="T44" i="1"/>
  <c r="W38" i="1"/>
  <c r="T38" i="1"/>
  <c r="W37" i="1"/>
  <c r="T37" i="1"/>
  <c r="T36" i="1"/>
  <c r="W35" i="1"/>
  <c r="T35" i="1"/>
  <c r="T34" i="1"/>
  <c r="W29" i="1"/>
  <c r="T29" i="1"/>
  <c r="W28" i="1"/>
  <c r="T28" i="1"/>
  <c r="W27" i="1"/>
  <c r="T27" i="1"/>
  <c r="W26" i="1"/>
  <c r="T26" i="1"/>
  <c r="W25" i="1"/>
  <c r="T25" i="1"/>
  <c r="W24" i="1"/>
  <c r="T24" i="1"/>
  <c r="W17" i="1"/>
  <c r="T17" i="1"/>
  <c r="V205" i="1"/>
  <c r="J42" i="6" s="1"/>
  <c r="S205" i="1"/>
  <c r="G42" i="6" s="1"/>
  <c r="V203" i="1"/>
  <c r="S203" i="1"/>
  <c r="V198" i="1"/>
  <c r="S198" i="1"/>
  <c r="V197" i="1"/>
  <c r="S197" i="1"/>
  <c r="V196" i="1"/>
  <c r="S196" i="1"/>
  <c r="V195" i="1"/>
  <c r="S195" i="1"/>
  <c r="V193" i="1"/>
  <c r="S193" i="1"/>
  <c r="V192" i="1"/>
  <c r="S192" i="1"/>
  <c r="V191" i="1"/>
  <c r="S191" i="1"/>
  <c r="V183" i="1"/>
  <c r="S183" i="1"/>
  <c r="V182" i="1"/>
  <c r="S182" i="1"/>
  <c r="V170" i="1"/>
  <c r="S170" i="1"/>
  <c r="V169" i="1"/>
  <c r="S169" i="1"/>
  <c r="V168" i="1"/>
  <c r="S168" i="1"/>
  <c r="V167" i="1"/>
  <c r="S167" i="1"/>
  <c r="V162" i="1"/>
  <c r="S162" i="1"/>
  <c r="V161" i="1"/>
  <c r="S161" i="1"/>
  <c r="V160" i="1"/>
  <c r="S160" i="1"/>
  <c r="V158" i="1"/>
  <c r="S158" i="1"/>
  <c r="V157" i="1"/>
  <c r="S157" i="1"/>
  <c r="V144" i="1"/>
  <c r="S144" i="1"/>
  <c r="V143" i="1"/>
  <c r="S143" i="1"/>
  <c r="V142" i="1"/>
  <c r="S142" i="1"/>
  <c r="V141" i="1"/>
  <c r="S141" i="1"/>
  <c r="V140" i="1"/>
  <c r="S140" i="1"/>
  <c r="V139" i="1"/>
  <c r="S139" i="1"/>
  <c r="V138" i="1"/>
  <c r="S138" i="1"/>
  <c r="V137" i="1"/>
  <c r="S137" i="1"/>
  <c r="V136" i="1"/>
  <c r="S136" i="1"/>
  <c r="V135" i="1"/>
  <c r="S135" i="1"/>
  <c r="V134" i="1"/>
  <c r="S134" i="1"/>
  <c r="V133" i="1"/>
  <c r="S133" i="1"/>
  <c r="V132" i="1"/>
  <c r="S132" i="1"/>
  <c r="V128" i="1"/>
  <c r="S128" i="1"/>
  <c r="V127" i="1"/>
  <c r="S127" i="1"/>
  <c r="V126" i="1"/>
  <c r="S126" i="1"/>
  <c r="V125" i="1"/>
  <c r="S125" i="1"/>
  <c r="V124" i="1"/>
  <c r="S124" i="1"/>
  <c r="V123" i="1"/>
  <c r="S123" i="1"/>
  <c r="V122" i="1"/>
  <c r="S122" i="1"/>
  <c r="V121" i="1"/>
  <c r="S121" i="1"/>
  <c r="V120" i="1"/>
  <c r="S120" i="1"/>
  <c r="V113" i="1"/>
  <c r="S113" i="1"/>
  <c r="V112" i="1"/>
  <c r="S112" i="1"/>
  <c r="V110" i="1"/>
  <c r="S110" i="1"/>
  <c r="V109" i="1"/>
  <c r="S109" i="1"/>
  <c r="V108" i="1"/>
  <c r="S108" i="1"/>
  <c r="V107" i="1"/>
  <c r="S107" i="1"/>
  <c r="V106" i="1"/>
  <c r="S106" i="1"/>
  <c r="V105" i="1"/>
  <c r="S105" i="1"/>
  <c r="V101" i="1"/>
  <c r="S101" i="1"/>
  <c r="V100" i="1"/>
  <c r="S100" i="1"/>
  <c r="V99" i="1"/>
  <c r="S99" i="1"/>
  <c r="V95" i="1"/>
  <c r="S95" i="1"/>
  <c r="V94" i="1"/>
  <c r="S94" i="1"/>
  <c r="V93" i="1"/>
  <c r="S93" i="1"/>
  <c r="V92" i="1"/>
  <c r="S92" i="1"/>
  <c r="V88" i="1"/>
  <c r="S88" i="1"/>
  <c r="V87" i="1"/>
  <c r="S87" i="1"/>
  <c r="V86" i="1"/>
  <c r="S86" i="1"/>
  <c r="V85" i="1"/>
  <c r="S85" i="1"/>
  <c r="V84" i="1"/>
  <c r="S84" i="1"/>
  <c r="V83" i="1"/>
  <c r="S83" i="1"/>
  <c r="V82" i="1"/>
  <c r="S82" i="1"/>
  <c r="V81" i="1"/>
  <c r="S81" i="1"/>
  <c r="V80" i="1"/>
  <c r="S80" i="1"/>
  <c r="V76" i="1"/>
  <c r="S76" i="1"/>
  <c r="V75" i="1"/>
  <c r="S75" i="1"/>
  <c r="V74" i="1"/>
  <c r="S74" i="1"/>
  <c r="V73" i="1"/>
  <c r="S73" i="1"/>
  <c r="V72" i="1"/>
  <c r="S72" i="1"/>
  <c r="V71" i="1"/>
  <c r="S71" i="1"/>
  <c r="V70" i="1"/>
  <c r="S70" i="1"/>
  <c r="V66" i="1"/>
  <c r="S66" i="1"/>
  <c r="V65" i="1"/>
  <c r="S65" i="1"/>
  <c r="V64" i="1"/>
  <c r="S64" i="1"/>
  <c r="V59" i="1"/>
  <c r="S59" i="1"/>
  <c r="V58" i="1"/>
  <c r="S58" i="1"/>
  <c r="V57" i="1"/>
  <c r="S57" i="1"/>
  <c r="V53" i="1"/>
  <c r="S53" i="1"/>
  <c r="V52" i="1"/>
  <c r="S52" i="1"/>
  <c r="V50" i="1"/>
  <c r="S50" i="1"/>
  <c r="V49" i="1"/>
  <c r="S49" i="1"/>
  <c r="V48" i="1"/>
  <c r="S48" i="1"/>
  <c r="V47" i="1"/>
  <c r="S47" i="1"/>
  <c r="V46" i="1"/>
  <c r="S46" i="1"/>
  <c r="V44" i="1"/>
  <c r="S44" i="1"/>
  <c r="V38" i="1"/>
  <c r="S38" i="1"/>
  <c r="V37" i="1"/>
  <c r="S37" i="1"/>
  <c r="V36" i="1"/>
  <c r="S36" i="1"/>
  <c r="V35" i="1"/>
  <c r="S35" i="1"/>
  <c r="V34" i="1"/>
  <c r="S34" i="1"/>
  <c r="V29" i="1"/>
  <c r="S29" i="1"/>
  <c r="V28" i="1"/>
  <c r="S28" i="1"/>
  <c r="V27" i="1"/>
  <c r="S27" i="1"/>
  <c r="V26" i="1"/>
  <c r="S26" i="1"/>
  <c r="V25" i="1"/>
  <c r="S25" i="1"/>
  <c r="V24" i="1"/>
  <c r="S24" i="1"/>
  <c r="V17" i="1"/>
  <c r="S17" i="1"/>
  <c r="U205" i="1"/>
  <c r="I42" i="6" s="1"/>
  <c r="R205" i="1"/>
  <c r="F42" i="6" s="1"/>
  <c r="U203" i="1"/>
  <c r="R203" i="1"/>
  <c r="R198" i="1"/>
  <c r="U197" i="1"/>
  <c r="R197" i="1"/>
  <c r="U196" i="1"/>
  <c r="R196" i="1"/>
  <c r="U195" i="1"/>
  <c r="R195" i="1"/>
  <c r="U193" i="1"/>
  <c r="R193" i="1"/>
  <c r="U192" i="1"/>
  <c r="R192" i="1"/>
  <c r="U191" i="1"/>
  <c r="R191" i="1"/>
  <c r="U183" i="1"/>
  <c r="R183" i="1"/>
  <c r="U182" i="1"/>
  <c r="R182" i="1"/>
  <c r="U170" i="1"/>
  <c r="R170" i="1"/>
  <c r="U169" i="1"/>
  <c r="R169" i="1"/>
  <c r="U168" i="1"/>
  <c r="R168" i="1"/>
  <c r="U167" i="1"/>
  <c r="R167" i="1"/>
  <c r="U162" i="1"/>
  <c r="R162" i="1"/>
  <c r="U161" i="1"/>
  <c r="R161" i="1"/>
  <c r="U160" i="1"/>
  <c r="R160" i="1"/>
  <c r="U158" i="1"/>
  <c r="R158" i="1"/>
  <c r="U157" i="1"/>
  <c r="R157" i="1"/>
  <c r="U144" i="1"/>
  <c r="R144" i="1"/>
  <c r="U143" i="1"/>
  <c r="R143" i="1"/>
  <c r="U142" i="1"/>
  <c r="R142" i="1"/>
  <c r="U141" i="1"/>
  <c r="R141" i="1"/>
  <c r="U140" i="1"/>
  <c r="R140" i="1"/>
  <c r="U139" i="1"/>
  <c r="R139" i="1"/>
  <c r="U138" i="1"/>
  <c r="R138" i="1"/>
  <c r="U137" i="1"/>
  <c r="R137" i="1"/>
  <c r="U136" i="1"/>
  <c r="R136" i="1"/>
  <c r="U135" i="1"/>
  <c r="R135" i="1"/>
  <c r="U134" i="1"/>
  <c r="R134" i="1"/>
  <c r="U133" i="1"/>
  <c r="R133" i="1"/>
  <c r="U132" i="1"/>
  <c r="R132" i="1"/>
  <c r="U128" i="1"/>
  <c r="R128" i="1"/>
  <c r="U127" i="1"/>
  <c r="R127" i="1"/>
  <c r="U126" i="1"/>
  <c r="R126" i="1"/>
  <c r="U125" i="1"/>
  <c r="R125" i="1"/>
  <c r="U124" i="1"/>
  <c r="R124" i="1"/>
  <c r="U123" i="1"/>
  <c r="R123" i="1"/>
  <c r="U122" i="1"/>
  <c r="R122" i="1"/>
  <c r="U121" i="1"/>
  <c r="R121" i="1"/>
  <c r="U120" i="1"/>
  <c r="R120" i="1"/>
  <c r="U113" i="1"/>
  <c r="R113" i="1"/>
  <c r="U112" i="1"/>
  <c r="R112" i="1"/>
  <c r="U110" i="1"/>
  <c r="R110" i="1"/>
  <c r="U109" i="1"/>
  <c r="R109" i="1"/>
  <c r="U108" i="1"/>
  <c r="R108" i="1"/>
  <c r="U107" i="1"/>
  <c r="R107" i="1"/>
  <c r="U106" i="1"/>
  <c r="R106" i="1"/>
  <c r="U105" i="1"/>
  <c r="R105" i="1"/>
  <c r="U101" i="1"/>
  <c r="R101" i="1"/>
  <c r="U100" i="1"/>
  <c r="R100" i="1"/>
  <c r="U99" i="1"/>
  <c r="R99" i="1"/>
  <c r="U95" i="1"/>
  <c r="R95" i="1"/>
  <c r="U94" i="1"/>
  <c r="R94" i="1"/>
  <c r="U93" i="1"/>
  <c r="R93" i="1"/>
  <c r="U92" i="1"/>
  <c r="R92" i="1"/>
  <c r="U88" i="1"/>
  <c r="R88" i="1"/>
  <c r="U87" i="1"/>
  <c r="R87" i="1"/>
  <c r="U86" i="1"/>
  <c r="R86" i="1"/>
  <c r="U85" i="1"/>
  <c r="R85" i="1"/>
  <c r="U84" i="1"/>
  <c r="R84" i="1"/>
  <c r="U83" i="1"/>
  <c r="R83" i="1"/>
  <c r="U82" i="1"/>
  <c r="R82" i="1"/>
  <c r="U81" i="1"/>
  <c r="R81" i="1"/>
  <c r="U80" i="1"/>
  <c r="R80" i="1"/>
  <c r="U76" i="1"/>
  <c r="R76" i="1"/>
  <c r="U75" i="1"/>
  <c r="R75" i="1"/>
  <c r="U74" i="1"/>
  <c r="R74" i="1"/>
  <c r="U73" i="1"/>
  <c r="R73" i="1"/>
  <c r="U72" i="1"/>
  <c r="R72" i="1"/>
  <c r="U71" i="1"/>
  <c r="R71" i="1"/>
  <c r="U70" i="1"/>
  <c r="R70" i="1"/>
  <c r="U66" i="1"/>
  <c r="R66" i="1"/>
  <c r="U65" i="1"/>
  <c r="R65" i="1"/>
  <c r="U64" i="1"/>
  <c r="R64" i="1"/>
  <c r="U59" i="1"/>
  <c r="R59" i="1"/>
  <c r="U58" i="1"/>
  <c r="R58" i="1"/>
  <c r="U57" i="1"/>
  <c r="R57" i="1"/>
  <c r="U53" i="1"/>
  <c r="R53" i="1"/>
  <c r="U52" i="1"/>
  <c r="R52" i="1"/>
  <c r="U50" i="1"/>
  <c r="R50" i="1"/>
  <c r="U49" i="1"/>
  <c r="R49" i="1"/>
  <c r="U48" i="1"/>
  <c r="R48" i="1"/>
  <c r="U47" i="1"/>
  <c r="R47" i="1"/>
  <c r="U46" i="1"/>
  <c r="R46" i="1"/>
  <c r="U44" i="1"/>
  <c r="R44" i="1"/>
  <c r="U38" i="1"/>
  <c r="R38" i="1"/>
  <c r="U37" i="1"/>
  <c r="R37" i="1"/>
  <c r="U36" i="1"/>
  <c r="R36" i="1"/>
  <c r="U35" i="1"/>
  <c r="R35" i="1"/>
  <c r="U34" i="1"/>
  <c r="R34" i="1"/>
  <c r="U29" i="1"/>
  <c r="R29" i="1"/>
  <c r="U28" i="1"/>
  <c r="R28" i="1"/>
  <c r="U27" i="1"/>
  <c r="R27" i="1"/>
  <c r="U26" i="1"/>
  <c r="R26" i="1"/>
  <c r="U25" i="1"/>
  <c r="R25" i="1"/>
  <c r="U24" i="1"/>
  <c r="R24" i="1"/>
  <c r="R17" i="1"/>
  <c r="AB205" i="1"/>
  <c r="P42" i="6" s="1"/>
  <c r="Z205" i="1"/>
  <c r="N42" i="6" s="1"/>
  <c r="Y205" i="1"/>
  <c r="M42" i="6" s="1"/>
  <c r="AB203" i="1"/>
  <c r="Z203" i="1"/>
  <c r="Y203" i="1"/>
  <c r="AB198" i="1"/>
  <c r="Z198" i="1"/>
  <c r="Y198" i="1"/>
  <c r="AB197" i="1"/>
  <c r="Z197" i="1"/>
  <c r="Y197" i="1"/>
  <c r="AB196" i="1"/>
  <c r="Z196" i="1"/>
  <c r="Y196" i="1"/>
  <c r="AB195" i="1"/>
  <c r="Z195" i="1"/>
  <c r="Y195" i="1"/>
  <c r="AB193" i="1"/>
  <c r="Z193" i="1"/>
  <c r="Y193" i="1"/>
  <c r="AB192" i="1"/>
  <c r="Z192" i="1"/>
  <c r="Y192" i="1"/>
  <c r="AB191" i="1"/>
  <c r="Z191" i="1"/>
  <c r="Y191" i="1"/>
  <c r="AB183" i="1"/>
  <c r="Z183" i="1"/>
  <c r="Y183" i="1"/>
  <c r="AB182" i="1"/>
  <c r="Z182" i="1"/>
  <c r="Y182" i="1"/>
  <c r="AB170" i="1"/>
  <c r="Z170" i="1"/>
  <c r="Y170" i="1"/>
  <c r="AB169" i="1"/>
  <c r="Z169" i="1"/>
  <c r="Y169" i="1"/>
  <c r="AB168" i="1"/>
  <c r="Z168" i="1"/>
  <c r="Y168" i="1"/>
  <c r="AB167" i="1"/>
  <c r="Z167" i="1"/>
  <c r="Y167" i="1"/>
  <c r="AB162" i="1"/>
  <c r="Z162" i="1"/>
  <c r="Y162" i="1"/>
  <c r="AB161" i="1"/>
  <c r="Z161" i="1"/>
  <c r="Y161" i="1"/>
  <c r="AB160" i="1"/>
  <c r="Z160" i="1"/>
  <c r="Y160" i="1"/>
  <c r="AB158" i="1"/>
  <c r="Z158" i="1"/>
  <c r="Y158" i="1"/>
  <c r="AB157" i="1"/>
  <c r="Z157" i="1"/>
  <c r="Y157" i="1"/>
  <c r="AB144" i="1"/>
  <c r="Z144" i="1"/>
  <c r="Y144" i="1"/>
  <c r="AB143" i="1"/>
  <c r="Z143" i="1"/>
  <c r="Y143" i="1"/>
  <c r="AB142" i="1"/>
  <c r="Z142" i="1"/>
  <c r="Y142" i="1"/>
  <c r="AB141" i="1"/>
  <c r="Z141" i="1"/>
  <c r="Y141" i="1"/>
  <c r="AB140" i="1"/>
  <c r="Z140" i="1"/>
  <c r="Y140" i="1"/>
  <c r="AB139" i="1"/>
  <c r="Z139" i="1"/>
  <c r="Y139" i="1"/>
  <c r="AB138" i="1"/>
  <c r="Z138" i="1"/>
  <c r="Y138" i="1"/>
  <c r="AB137" i="1"/>
  <c r="Z137" i="1"/>
  <c r="Y137" i="1"/>
  <c r="AB136" i="1"/>
  <c r="Z136" i="1"/>
  <c r="Y136" i="1"/>
  <c r="AB135" i="1"/>
  <c r="Z135" i="1"/>
  <c r="Y135" i="1"/>
  <c r="AB134" i="1"/>
  <c r="Z134" i="1"/>
  <c r="Y134" i="1"/>
  <c r="AB133" i="1"/>
  <c r="Z133" i="1"/>
  <c r="Y133" i="1"/>
  <c r="AB132" i="1"/>
  <c r="Z132" i="1"/>
  <c r="Y132" i="1"/>
  <c r="AB128" i="1"/>
  <c r="Z128" i="1"/>
  <c r="Y128" i="1"/>
  <c r="AB127" i="1"/>
  <c r="Z127" i="1"/>
  <c r="Y127" i="1"/>
  <c r="AB126" i="1"/>
  <c r="Z126" i="1"/>
  <c r="Y126" i="1"/>
  <c r="AB125" i="1"/>
  <c r="Z125" i="1"/>
  <c r="Y125" i="1"/>
  <c r="AB124" i="1"/>
  <c r="Z124" i="1"/>
  <c r="Y124" i="1"/>
  <c r="AB123" i="1"/>
  <c r="Z123" i="1"/>
  <c r="Y123" i="1"/>
  <c r="AB122" i="1"/>
  <c r="Z122" i="1"/>
  <c r="Y122" i="1"/>
  <c r="AB121" i="1"/>
  <c r="Z121" i="1"/>
  <c r="Y121" i="1"/>
  <c r="AB120" i="1"/>
  <c r="Z120" i="1"/>
  <c r="Y120" i="1"/>
  <c r="AB113" i="1"/>
  <c r="Z113" i="1"/>
  <c r="Y113" i="1"/>
  <c r="AB112" i="1"/>
  <c r="Z112" i="1"/>
  <c r="Y112" i="1"/>
  <c r="AB110" i="1"/>
  <c r="Z110" i="1"/>
  <c r="Y110" i="1"/>
  <c r="AB109" i="1"/>
  <c r="Z109" i="1"/>
  <c r="Y109" i="1"/>
  <c r="AB108" i="1"/>
  <c r="Z108" i="1"/>
  <c r="Y108" i="1"/>
  <c r="AB107" i="1"/>
  <c r="Z107" i="1"/>
  <c r="Y107" i="1"/>
  <c r="AB106" i="1"/>
  <c r="Z106" i="1"/>
  <c r="Y106" i="1"/>
  <c r="AB105" i="1"/>
  <c r="Z105" i="1"/>
  <c r="Y105" i="1"/>
  <c r="AB101" i="1"/>
  <c r="Z101" i="1"/>
  <c r="Y101" i="1"/>
  <c r="AB100" i="1"/>
  <c r="Z100" i="1"/>
  <c r="Y100" i="1"/>
  <c r="AB99" i="1"/>
  <c r="Z99" i="1"/>
  <c r="Y99" i="1"/>
  <c r="AB95" i="1"/>
  <c r="Z95" i="1"/>
  <c r="Y95" i="1"/>
  <c r="AB94" i="1"/>
  <c r="Z94" i="1"/>
  <c r="Y94" i="1"/>
  <c r="AB93" i="1"/>
  <c r="Z93" i="1"/>
  <c r="Y93" i="1"/>
  <c r="AB92" i="1"/>
  <c r="Z92" i="1"/>
  <c r="Y92" i="1"/>
  <c r="AB88" i="1"/>
  <c r="Z88" i="1"/>
  <c r="Y88" i="1"/>
  <c r="AB87" i="1"/>
  <c r="Z87" i="1"/>
  <c r="Y87" i="1"/>
  <c r="AB86" i="1"/>
  <c r="Z86" i="1"/>
  <c r="Y86" i="1"/>
  <c r="AB85" i="1"/>
  <c r="Z85" i="1"/>
  <c r="Y85" i="1"/>
  <c r="AB84" i="1"/>
  <c r="Z84" i="1"/>
  <c r="Y84" i="1"/>
  <c r="AB83" i="1"/>
  <c r="Z83" i="1"/>
  <c r="Y83" i="1"/>
  <c r="AB82" i="1"/>
  <c r="Z82" i="1"/>
  <c r="Y82" i="1"/>
  <c r="AB81" i="1"/>
  <c r="Z81" i="1"/>
  <c r="Y81" i="1"/>
  <c r="AB80" i="1"/>
  <c r="Z80" i="1"/>
  <c r="Y80" i="1"/>
  <c r="AB76" i="1"/>
  <c r="Z76" i="1"/>
  <c r="Y76" i="1"/>
  <c r="AB75" i="1"/>
  <c r="Z75" i="1"/>
  <c r="Y75" i="1"/>
  <c r="AB74" i="1"/>
  <c r="Z74" i="1"/>
  <c r="Y74" i="1"/>
  <c r="AB73" i="1"/>
  <c r="Z73" i="1"/>
  <c r="Y73" i="1"/>
  <c r="AB72" i="1"/>
  <c r="Z72" i="1"/>
  <c r="Y72" i="1"/>
  <c r="AB71" i="1"/>
  <c r="Z71" i="1"/>
  <c r="Y71" i="1"/>
  <c r="AB70" i="1"/>
  <c r="Z70" i="1"/>
  <c r="Y70" i="1"/>
  <c r="AB66" i="1"/>
  <c r="Z66" i="1"/>
  <c r="Y66" i="1"/>
  <c r="AB65" i="1"/>
  <c r="Z65" i="1"/>
  <c r="Y65" i="1"/>
  <c r="AB64" i="1"/>
  <c r="Z64" i="1"/>
  <c r="Y64" i="1"/>
  <c r="AB59" i="1"/>
  <c r="Z59" i="1"/>
  <c r="Y59" i="1"/>
  <c r="AB58" i="1"/>
  <c r="Z58" i="1"/>
  <c r="Y58" i="1"/>
  <c r="AB57" i="1"/>
  <c r="Z57" i="1"/>
  <c r="Y57" i="1"/>
  <c r="AB53" i="1"/>
  <c r="Z53" i="1"/>
  <c r="Y53" i="1"/>
  <c r="AB52" i="1"/>
  <c r="Z52" i="1"/>
  <c r="Y52" i="1"/>
  <c r="AB50" i="1"/>
  <c r="Z50" i="1"/>
  <c r="Y50" i="1"/>
  <c r="AB49" i="1"/>
  <c r="Z49" i="1"/>
  <c r="Y49" i="1"/>
  <c r="AB48" i="1"/>
  <c r="Z48" i="1"/>
  <c r="Y48" i="1"/>
  <c r="AB47" i="1"/>
  <c r="Z47" i="1"/>
  <c r="Y47" i="1"/>
  <c r="AB46" i="1"/>
  <c r="Z46" i="1"/>
  <c r="Y46" i="1"/>
  <c r="AB44" i="1"/>
  <c r="Z44" i="1"/>
  <c r="Y44" i="1"/>
  <c r="AB38" i="1"/>
  <c r="Z38" i="1"/>
  <c r="Y38" i="1"/>
  <c r="AB37" i="1"/>
  <c r="Z37" i="1"/>
  <c r="Y37" i="1"/>
  <c r="AB36" i="1"/>
  <c r="Z36" i="1"/>
  <c r="Y36" i="1"/>
  <c r="AB35" i="1"/>
  <c r="Z35" i="1"/>
  <c r="Y35" i="1"/>
  <c r="AB34" i="1"/>
  <c r="Z34" i="1"/>
  <c r="Y34" i="1"/>
  <c r="AB29" i="1"/>
  <c r="Z29" i="1"/>
  <c r="Y29" i="1"/>
  <c r="AB28" i="1"/>
  <c r="Z28" i="1"/>
  <c r="Y28" i="1"/>
  <c r="AB27" i="1"/>
  <c r="Z27" i="1"/>
  <c r="Y27" i="1"/>
  <c r="AB26" i="1"/>
  <c r="Z26" i="1"/>
  <c r="Y26" i="1"/>
  <c r="AB25" i="1"/>
  <c r="Z25" i="1"/>
  <c r="Y25" i="1"/>
  <c r="AB24" i="1"/>
  <c r="Z24" i="1"/>
  <c r="Y24" i="1"/>
  <c r="Z17" i="1"/>
  <c r="Y17" i="1"/>
  <c r="I205" i="1"/>
  <c r="I197" i="1"/>
  <c r="I196" i="1"/>
  <c r="I195" i="1"/>
  <c r="I193" i="1"/>
  <c r="I192" i="1"/>
  <c r="I191" i="1"/>
  <c r="I167" i="1"/>
  <c r="I144" i="1"/>
  <c r="I143" i="1"/>
  <c r="I142" i="1"/>
  <c r="I141" i="1"/>
  <c r="I140" i="1"/>
  <c r="I139" i="1"/>
  <c r="I138" i="1"/>
  <c r="I137" i="1"/>
  <c r="I136" i="1"/>
  <c r="I135" i="1"/>
  <c r="I134" i="1"/>
  <c r="I133" i="1"/>
  <c r="I132" i="1"/>
  <c r="I128" i="1"/>
  <c r="I127" i="1"/>
  <c r="I126" i="1"/>
  <c r="I125" i="1"/>
  <c r="I124" i="1"/>
  <c r="I123" i="1"/>
  <c r="I122" i="1"/>
  <c r="I121" i="1"/>
  <c r="I120" i="1"/>
  <c r="I113" i="1"/>
  <c r="I112" i="1"/>
  <c r="I110" i="1"/>
  <c r="I109" i="1"/>
  <c r="I108" i="1"/>
  <c r="I107" i="1"/>
  <c r="I106" i="1"/>
  <c r="I105" i="1"/>
  <c r="I101" i="1"/>
  <c r="I100" i="1"/>
  <c r="I99" i="1"/>
  <c r="I95" i="1"/>
  <c r="I94" i="1"/>
  <c r="I93" i="1"/>
  <c r="I92" i="1"/>
  <c r="I88" i="1"/>
  <c r="I87" i="1"/>
  <c r="I86" i="1"/>
  <c r="I85" i="1"/>
  <c r="I84" i="1"/>
  <c r="I83" i="1"/>
  <c r="I82" i="1"/>
  <c r="I81" i="1"/>
  <c r="I80" i="1"/>
  <c r="I76" i="1"/>
  <c r="I75" i="1"/>
  <c r="I74" i="1"/>
  <c r="I72" i="1"/>
  <c r="I71" i="1"/>
  <c r="I70" i="1"/>
  <c r="I66" i="1"/>
  <c r="I65" i="1"/>
  <c r="I64" i="1"/>
  <c r="I63" i="1"/>
  <c r="I62" i="1"/>
  <c r="I60" i="1"/>
  <c r="I59" i="1"/>
  <c r="I58" i="1"/>
  <c r="I57" i="1"/>
  <c r="I53" i="1"/>
  <c r="I52" i="1"/>
  <c r="I50" i="1"/>
  <c r="I49" i="1"/>
  <c r="I48" i="1"/>
  <c r="I47" i="1"/>
  <c r="I46" i="1"/>
  <c r="I44" i="1"/>
  <c r="I38" i="1"/>
  <c r="I37" i="1"/>
  <c r="I35" i="1"/>
  <c r="I29" i="1"/>
  <c r="I28" i="1"/>
  <c r="I27" i="1"/>
  <c r="I26" i="1"/>
  <c r="I25" i="1"/>
  <c r="I24" i="1"/>
  <c r="P17" i="1"/>
  <c r="L17" i="1"/>
  <c r="C42" i="6"/>
  <c r="C40" i="6"/>
  <c r="E199" i="1"/>
  <c r="F199" i="1"/>
  <c r="C199" i="1"/>
  <c r="E184" i="1"/>
  <c r="E32" i="4" s="1"/>
  <c r="F184" i="1"/>
  <c r="F32" i="4" s="1"/>
  <c r="C184" i="1"/>
  <c r="C34" i="6" s="1"/>
  <c r="E31" i="4"/>
  <c r="F31" i="4"/>
  <c r="E145" i="1"/>
  <c r="F145" i="1"/>
  <c r="C145" i="1"/>
  <c r="C28" i="4" s="1"/>
  <c r="E129" i="1"/>
  <c r="E27" i="4" s="1"/>
  <c r="F129" i="1"/>
  <c r="F27" i="4" s="1"/>
  <c r="C129" i="1"/>
  <c r="C27" i="4" s="1"/>
  <c r="E114" i="1"/>
  <c r="E24" i="4" s="1"/>
  <c r="F114" i="1"/>
  <c r="F24" i="4" s="1"/>
  <c r="C114" i="1"/>
  <c r="C24" i="4" s="1"/>
  <c r="E102" i="1"/>
  <c r="E23" i="4" s="1"/>
  <c r="F102" i="1"/>
  <c r="F23" i="4" s="1"/>
  <c r="C102" i="1"/>
  <c r="C23" i="4" s="1"/>
  <c r="E96" i="1"/>
  <c r="E22" i="4" s="1"/>
  <c r="F96" i="1"/>
  <c r="F22" i="4" s="1"/>
  <c r="C96" i="1"/>
  <c r="C22" i="4" s="1"/>
  <c r="E89" i="1"/>
  <c r="E21" i="4" s="1"/>
  <c r="F89" i="1"/>
  <c r="F21" i="4" s="1"/>
  <c r="C89" i="1"/>
  <c r="C22" i="6" s="1"/>
  <c r="E77" i="1"/>
  <c r="E20" i="4" s="1"/>
  <c r="F77" i="1"/>
  <c r="F20" i="4" s="1"/>
  <c r="C77" i="1"/>
  <c r="C21" i="6" s="1"/>
  <c r="E67" i="1"/>
  <c r="E19" i="4" s="1"/>
  <c r="F67" i="1"/>
  <c r="C67" i="1"/>
  <c r="C20" i="6" s="1"/>
  <c r="E54" i="1"/>
  <c r="E18" i="4" s="1"/>
  <c r="F54" i="1"/>
  <c r="F18" i="4" s="1"/>
  <c r="C54" i="1"/>
  <c r="E39" i="1"/>
  <c r="E15" i="4" s="1"/>
  <c r="F39" i="1"/>
  <c r="F15" i="4" s="1"/>
  <c r="C39" i="1"/>
  <c r="C16" i="6" s="1"/>
  <c r="E30" i="1"/>
  <c r="E14" i="4" s="1"/>
  <c r="F30" i="1"/>
  <c r="F14" i="4" s="1"/>
  <c r="C30" i="1"/>
  <c r="C15" i="6" s="1"/>
  <c r="E13" i="4"/>
  <c r="F13" i="4"/>
  <c r="F40" i="4"/>
  <c r="E40" i="4"/>
  <c r="C40" i="4"/>
  <c r="F38" i="4"/>
  <c r="E38" i="4"/>
  <c r="C38" i="4"/>
  <c r="G50" i="1"/>
  <c r="H50" i="1" s="1"/>
  <c r="G132" i="1"/>
  <c r="AA132" i="1" s="1"/>
  <c r="G136" i="1"/>
  <c r="AA136" i="1" s="1"/>
  <c r="G137" i="1"/>
  <c r="AA137" i="1" s="1"/>
  <c r="G138" i="1"/>
  <c r="H138" i="1" s="1"/>
  <c r="G141" i="1"/>
  <c r="H141" i="1" s="1"/>
  <c r="G105" i="1"/>
  <c r="AA105" i="1" s="1"/>
  <c r="G108" i="1"/>
  <c r="H108" i="1" s="1"/>
  <c r="G93" i="1"/>
  <c r="AA93" i="1" s="1"/>
  <c r="G72" i="1"/>
  <c r="AA72" i="1" s="1"/>
  <c r="G75" i="1"/>
  <c r="H75" i="1" s="1"/>
  <c r="G37" i="1"/>
  <c r="H37" i="1" s="1"/>
  <c r="G25" i="1"/>
  <c r="AA25" i="1" s="1"/>
  <c r="G17" i="1"/>
  <c r="G203" i="1"/>
  <c r="M203" i="1" s="1"/>
  <c r="G133" i="1"/>
  <c r="AA133" i="1" s="1"/>
  <c r="G139" i="1"/>
  <c r="G142" i="1"/>
  <c r="AA142" i="1" s="1"/>
  <c r="G106" i="1"/>
  <c r="AA106" i="1" s="1"/>
  <c r="G107" i="1"/>
  <c r="G109" i="1"/>
  <c r="AA109" i="1" s="1"/>
  <c r="G110" i="1"/>
  <c r="G70" i="1"/>
  <c r="H70" i="1" s="1"/>
  <c r="G71" i="1"/>
  <c r="AA71" i="1" s="1"/>
  <c r="G73" i="1"/>
  <c r="G74" i="1"/>
  <c r="H74" i="1" s="1"/>
  <c r="G44" i="1"/>
  <c r="AA44" i="1" s="1"/>
  <c r="G47" i="1"/>
  <c r="AA47" i="1" s="1"/>
  <c r="G48" i="1"/>
  <c r="G52" i="1"/>
  <c r="AA52" i="1" s="1"/>
  <c r="G35" i="1"/>
  <c r="H35" i="1" s="1"/>
  <c r="G36" i="1"/>
  <c r="H36" i="1" s="1"/>
  <c r="G38" i="1"/>
  <c r="G26" i="1"/>
  <c r="AA26" i="1" s="1"/>
  <c r="G28" i="1"/>
  <c r="AA28" i="1" s="1"/>
  <c r="G167" i="1"/>
  <c r="H167" i="1" s="1"/>
  <c r="G134" i="1"/>
  <c r="AA134" i="1" s="1"/>
  <c r="G135" i="1"/>
  <c r="H135" i="1" s="1"/>
  <c r="G140" i="1"/>
  <c r="AA140" i="1" s="1"/>
  <c r="G143" i="1"/>
  <c r="G144" i="1"/>
  <c r="H144" i="1" s="1"/>
  <c r="G112" i="1"/>
  <c r="H112" i="1" s="1"/>
  <c r="G113" i="1"/>
  <c r="H113" i="1" s="1"/>
  <c r="G92" i="1"/>
  <c r="AA92" i="1" s="1"/>
  <c r="G94" i="1"/>
  <c r="H94" i="1" s="1"/>
  <c r="G95" i="1"/>
  <c r="H95" i="1" s="1"/>
  <c r="G76" i="1"/>
  <c r="H76" i="1" s="1"/>
  <c r="G46" i="1"/>
  <c r="H46" i="1" s="1"/>
  <c r="G49" i="1"/>
  <c r="G53" i="1"/>
  <c r="AA53" i="1" s="1"/>
  <c r="G34" i="1"/>
  <c r="AA34" i="1" s="1"/>
  <c r="G24" i="1"/>
  <c r="H24" i="1" s="1"/>
  <c r="G27" i="1"/>
  <c r="AA27" i="1" s="1"/>
  <c r="G29" i="1"/>
  <c r="AA29" i="1" s="1"/>
  <c r="G191" i="1"/>
  <c r="AA191" i="1" s="1"/>
  <c r="G193" i="1"/>
  <c r="H193" i="1" s="1"/>
  <c r="G195" i="1"/>
  <c r="H195" i="1" s="1"/>
  <c r="G196" i="1"/>
  <c r="AA196" i="1" s="1"/>
  <c r="G192" i="1"/>
  <c r="H192" i="1" s="1"/>
  <c r="G197" i="1"/>
  <c r="G198" i="1"/>
  <c r="AA198" i="1" s="1"/>
  <c r="G58" i="1"/>
  <c r="AA58" i="1" s="1"/>
  <c r="G64" i="1"/>
  <c r="H64" i="1" s="1"/>
  <c r="G57" i="1"/>
  <c r="H57" i="1" s="1"/>
  <c r="G59" i="1"/>
  <c r="AA59" i="1" s="1"/>
  <c r="G60" i="1"/>
  <c r="G62" i="1"/>
  <c r="AA62" i="1" s="1"/>
  <c r="G63" i="1"/>
  <c r="AA63" i="1" s="1"/>
  <c r="G81" i="1"/>
  <c r="H81" i="1" s="1"/>
  <c r="G82" i="1"/>
  <c r="AA82" i="1" s="1"/>
  <c r="G86" i="1"/>
  <c r="G85" i="1"/>
  <c r="H85" i="1" s="1"/>
  <c r="G65" i="1"/>
  <c r="G66" i="1"/>
  <c r="H66" i="1" s="1"/>
  <c r="G80" i="1"/>
  <c r="H80" i="1" s="1"/>
  <c r="G83" i="1"/>
  <c r="AA83" i="1" s="1"/>
  <c r="G84" i="1"/>
  <c r="AA84" i="1" s="1"/>
  <c r="G87" i="1"/>
  <c r="AA87" i="1" s="1"/>
  <c r="G88" i="1"/>
  <c r="G99" i="1"/>
  <c r="AA99" i="1" s="1"/>
  <c r="G100" i="1"/>
  <c r="H100" i="1" s="1"/>
  <c r="G101" i="1"/>
  <c r="H101" i="1" s="1"/>
  <c r="G122" i="1"/>
  <c r="G125" i="1"/>
  <c r="H125" i="1" s="1"/>
  <c r="G121" i="1"/>
  <c r="AA121" i="1" s="1"/>
  <c r="G126" i="1"/>
  <c r="H126" i="1" s="1"/>
  <c r="G123" i="1"/>
  <c r="G124" i="1"/>
  <c r="H124" i="1" s="1"/>
  <c r="G127" i="1"/>
  <c r="H127" i="1" s="1"/>
  <c r="G128" i="1"/>
  <c r="AA128" i="1" s="1"/>
  <c r="G162" i="1"/>
  <c r="G120" i="1"/>
  <c r="AA120" i="1" s="1"/>
  <c r="AA170" i="1"/>
  <c r="H169" i="1"/>
  <c r="AA169" i="1"/>
  <c r="D42" i="6" l="1"/>
  <c r="H160" i="1"/>
  <c r="AA161" i="1"/>
  <c r="V163" i="1"/>
  <c r="J33" i="6" s="1"/>
  <c r="U163" i="1"/>
  <c r="I33" i="6" s="1"/>
  <c r="T163" i="1"/>
  <c r="H33" i="6" s="1"/>
  <c r="S163" i="1"/>
  <c r="G33" i="6" s="1"/>
  <c r="AB163" i="1"/>
  <c r="P33" i="6" s="1"/>
  <c r="R163" i="1"/>
  <c r="F33" i="6" s="1"/>
  <c r="F28" i="4"/>
  <c r="F29" i="4" s="1"/>
  <c r="F147" i="1"/>
  <c r="Z163" i="1"/>
  <c r="N33" i="6" s="1"/>
  <c r="E28" i="4"/>
  <c r="E29" i="4" s="1"/>
  <c r="E147" i="1"/>
  <c r="H153" i="1"/>
  <c r="G163" i="1"/>
  <c r="D33" i="6" s="1"/>
  <c r="Y163" i="1"/>
  <c r="M33" i="6" s="1"/>
  <c r="W163" i="1"/>
  <c r="K33" i="6" s="1"/>
  <c r="AA173" i="1"/>
  <c r="I173" i="1"/>
  <c r="U198" i="1"/>
  <c r="U199" i="1" s="1"/>
  <c r="I37" i="6" s="1"/>
  <c r="I38" i="6" s="1"/>
  <c r="F35" i="4"/>
  <c r="F36" i="4" s="1"/>
  <c r="F208" i="1"/>
  <c r="F212" i="1" s="1"/>
  <c r="F46" i="4" s="1"/>
  <c r="E35" i="4"/>
  <c r="E36" i="4" s="1"/>
  <c r="E208" i="1"/>
  <c r="E212" i="1" s="1"/>
  <c r="E46" i="4" s="1"/>
  <c r="I198" i="1"/>
  <c r="C37" i="6"/>
  <c r="C38" i="6" s="1"/>
  <c r="C208" i="1"/>
  <c r="C212" i="1" s="1"/>
  <c r="C50" i="6" s="1"/>
  <c r="P40" i="6"/>
  <c r="I40" i="6"/>
  <c r="J40" i="6"/>
  <c r="K40" i="6"/>
  <c r="I203" i="1"/>
  <c r="M40" i="6"/>
  <c r="H40" i="6"/>
  <c r="G40" i="6"/>
  <c r="F40" i="6"/>
  <c r="N40" i="6"/>
  <c r="R20" i="1"/>
  <c r="F14" i="6" s="1"/>
  <c r="S20" i="1"/>
  <c r="G14" i="6" s="1"/>
  <c r="Y20" i="1"/>
  <c r="M14" i="6" s="1"/>
  <c r="V20" i="1"/>
  <c r="J14" i="6" s="1"/>
  <c r="T20" i="1"/>
  <c r="H14" i="6" s="1"/>
  <c r="AA17" i="1"/>
  <c r="G20" i="1"/>
  <c r="D14" i="6" s="1"/>
  <c r="W20" i="1"/>
  <c r="K14" i="6" s="1"/>
  <c r="Z20" i="1"/>
  <c r="N14" i="6" s="1"/>
  <c r="H137" i="1"/>
  <c r="H177" i="1"/>
  <c r="H196" i="1"/>
  <c r="H174" i="1"/>
  <c r="H59" i="1"/>
  <c r="U102" i="1"/>
  <c r="I24" i="6" s="1"/>
  <c r="U39" i="1"/>
  <c r="I16" i="6" s="1"/>
  <c r="U77" i="1"/>
  <c r="I21" i="6" s="1"/>
  <c r="U96" i="1"/>
  <c r="I23" i="6" s="1"/>
  <c r="W30" i="1"/>
  <c r="K15" i="6" s="1"/>
  <c r="W54" i="1"/>
  <c r="K19" i="6" s="1"/>
  <c r="W89" i="1"/>
  <c r="K22" i="6" s="1"/>
  <c r="W96" i="1"/>
  <c r="K23" i="6" s="1"/>
  <c r="W102" i="1"/>
  <c r="K24" i="6" s="1"/>
  <c r="W114" i="1"/>
  <c r="K25" i="6" s="1"/>
  <c r="W129" i="1"/>
  <c r="K28" i="6" s="1"/>
  <c r="W145" i="1"/>
  <c r="K29" i="6" s="1"/>
  <c r="H173" i="1"/>
  <c r="AA85" i="1"/>
  <c r="H121" i="1"/>
  <c r="Z67" i="1"/>
  <c r="N20" i="6" s="1"/>
  <c r="V39" i="1"/>
  <c r="J16" i="6" s="1"/>
  <c r="V96" i="1"/>
  <c r="J23" i="6" s="1"/>
  <c r="V102" i="1"/>
  <c r="J24" i="6" s="1"/>
  <c r="V199" i="1"/>
  <c r="J37" i="6" s="1"/>
  <c r="J38" i="6" s="1"/>
  <c r="W199" i="1"/>
  <c r="K37" i="6" s="1"/>
  <c r="K38" i="6" s="1"/>
  <c r="R30" i="1"/>
  <c r="F15" i="6" s="1"/>
  <c r="AA205" i="1"/>
  <c r="O42" i="6" s="1"/>
  <c r="V54" i="1"/>
  <c r="J19" i="6" s="1"/>
  <c r="U54" i="1"/>
  <c r="I19" i="6" s="1"/>
  <c r="C24" i="6"/>
  <c r="AB17" i="1"/>
  <c r="AA80" i="1"/>
  <c r="H17" i="1"/>
  <c r="H20" i="1" s="1"/>
  <c r="AA127" i="1"/>
  <c r="H205" i="1"/>
  <c r="H175" i="1"/>
  <c r="AA192" i="1"/>
  <c r="I73" i="1"/>
  <c r="Z89" i="1"/>
  <c r="N22" i="6" s="1"/>
  <c r="AA157" i="1"/>
  <c r="AA182" i="1"/>
  <c r="Y199" i="1"/>
  <c r="M37" i="6" s="1"/>
  <c r="M38" i="6" s="1"/>
  <c r="C21" i="4"/>
  <c r="H71" i="1"/>
  <c r="H93" i="1"/>
  <c r="W36" i="1"/>
  <c r="AA64" i="1"/>
  <c r="AA167" i="1"/>
  <c r="H106" i="1"/>
  <c r="AA74" i="1"/>
  <c r="AA141" i="1"/>
  <c r="Y96" i="1"/>
  <c r="M23" i="6" s="1"/>
  <c r="H27" i="1"/>
  <c r="V67" i="1"/>
  <c r="J20" i="6" s="1"/>
  <c r="W67" i="1"/>
  <c r="K20" i="6" s="1"/>
  <c r="H198" i="1"/>
  <c r="C25" i="6"/>
  <c r="H136" i="1"/>
  <c r="AA112" i="1"/>
  <c r="Z102" i="1"/>
  <c r="N24" i="6" s="1"/>
  <c r="AA124" i="1"/>
  <c r="AB96" i="1"/>
  <c r="P23" i="6" s="1"/>
  <c r="C35" i="4"/>
  <c r="C36" i="4" s="1"/>
  <c r="R102" i="1"/>
  <c r="F24" i="6" s="1"/>
  <c r="S199" i="1"/>
  <c r="G37" i="6" s="1"/>
  <c r="G38" i="6" s="1"/>
  <c r="AA108" i="1"/>
  <c r="AA70" i="1"/>
  <c r="H47" i="1"/>
  <c r="AA113" i="1"/>
  <c r="H52" i="1"/>
  <c r="U17" i="1"/>
  <c r="W34" i="1"/>
  <c r="W77" i="1"/>
  <c r="K21" i="6" s="1"/>
  <c r="M17" i="1"/>
  <c r="AA101" i="1"/>
  <c r="AA36" i="1"/>
  <c r="I36" i="1"/>
  <c r="I34" i="1"/>
  <c r="I17" i="1"/>
  <c r="H84" i="1"/>
  <c r="H29" i="1"/>
  <c r="H44" i="1"/>
  <c r="H34" i="1"/>
  <c r="H120" i="1"/>
  <c r="T30" i="1"/>
  <c r="H15" i="6" s="1"/>
  <c r="T67" i="1"/>
  <c r="H20" i="6" s="1"/>
  <c r="T89" i="1"/>
  <c r="H22" i="6" s="1"/>
  <c r="T145" i="1"/>
  <c r="H29" i="6" s="1"/>
  <c r="U184" i="1"/>
  <c r="I34" i="6" s="1"/>
  <c r="V184" i="1"/>
  <c r="J34" i="6" s="1"/>
  <c r="W184" i="1"/>
  <c r="K34" i="6" s="1"/>
  <c r="AA46" i="1"/>
  <c r="AA195" i="1"/>
  <c r="U67" i="1"/>
  <c r="I20" i="6" s="1"/>
  <c r="V114" i="1"/>
  <c r="J25" i="6" s="1"/>
  <c r="Z39" i="1"/>
  <c r="N16" i="6" s="1"/>
  <c r="AB54" i="1"/>
  <c r="P19" i="6" s="1"/>
  <c r="Y89" i="1"/>
  <c r="M22" i="6" s="1"/>
  <c r="AB114" i="1"/>
  <c r="P25" i="6" s="1"/>
  <c r="Z145" i="1"/>
  <c r="N29" i="6" s="1"/>
  <c r="Z184" i="1"/>
  <c r="N34" i="6" s="1"/>
  <c r="Z199" i="1"/>
  <c r="N37" i="6" s="1"/>
  <c r="N38" i="6" s="1"/>
  <c r="R54" i="1"/>
  <c r="F19" i="6" s="1"/>
  <c r="R67" i="1"/>
  <c r="F20" i="6" s="1"/>
  <c r="R77" i="1"/>
  <c r="F21" i="6" s="1"/>
  <c r="R89" i="1"/>
  <c r="F22" i="6" s="1"/>
  <c r="R96" i="1"/>
  <c r="F23" i="6" s="1"/>
  <c r="R114" i="1"/>
  <c r="F25" i="6" s="1"/>
  <c r="R129" i="1"/>
  <c r="F28" i="6" s="1"/>
  <c r="S67" i="1"/>
  <c r="G20" i="6" s="1"/>
  <c r="S77" i="1"/>
  <c r="G21" i="6" s="1"/>
  <c r="S96" i="1"/>
  <c r="G23" i="6" s="1"/>
  <c r="S129" i="1"/>
  <c r="G28" i="6" s="1"/>
  <c r="S184" i="1"/>
  <c r="G34" i="6" s="1"/>
  <c r="H82" i="1"/>
  <c r="AB39" i="1"/>
  <c r="P16" i="6" s="1"/>
  <c r="Y77" i="1"/>
  <c r="M21" i="6" s="1"/>
  <c r="AB102" i="1"/>
  <c r="P24" i="6" s="1"/>
  <c r="AA50" i="1"/>
  <c r="AA100" i="1"/>
  <c r="H191" i="1"/>
  <c r="C32" i="4"/>
  <c r="H111" i="1"/>
  <c r="H159" i="1"/>
  <c r="AA168" i="1"/>
  <c r="H183" i="1"/>
  <c r="H109" i="1"/>
  <c r="G184" i="1"/>
  <c r="AA35" i="1"/>
  <c r="C14" i="4"/>
  <c r="Z30" i="1"/>
  <c r="N15" i="6" s="1"/>
  <c r="R145" i="1"/>
  <c r="F29" i="6" s="1"/>
  <c r="R184" i="1"/>
  <c r="F34" i="6" s="1"/>
  <c r="H25" i="1"/>
  <c r="H142" i="1"/>
  <c r="AA95" i="1"/>
  <c r="AA57" i="1"/>
  <c r="AB30" i="1"/>
  <c r="P15" i="6" s="1"/>
  <c r="U30" i="1"/>
  <c r="I15" i="6" s="1"/>
  <c r="U89" i="1"/>
  <c r="I22" i="6" s="1"/>
  <c r="U129" i="1"/>
  <c r="I28" i="6" s="1"/>
  <c r="H158" i="1"/>
  <c r="Y54" i="1"/>
  <c r="M19" i="6" s="1"/>
  <c r="Z54" i="1"/>
  <c r="N19" i="6" s="1"/>
  <c r="AB67" i="1"/>
  <c r="P20" i="6" s="1"/>
  <c r="Z114" i="1"/>
  <c r="N25" i="6" s="1"/>
  <c r="Z129" i="1"/>
  <c r="N28" i="6" s="1"/>
  <c r="Y129" i="1"/>
  <c r="M28" i="6" s="1"/>
  <c r="AB129" i="1"/>
  <c r="P28" i="6" s="1"/>
  <c r="AB145" i="1"/>
  <c r="P29" i="6" s="1"/>
  <c r="Y184" i="1"/>
  <c r="M34" i="6" s="1"/>
  <c r="AB184" i="1"/>
  <c r="P34" i="6" s="1"/>
  <c r="AB199" i="1"/>
  <c r="P37" i="6" s="1"/>
  <c r="P38" i="6" s="1"/>
  <c r="Y67" i="1"/>
  <c r="M20" i="6" s="1"/>
  <c r="H53" i="1"/>
  <c r="H62" i="1"/>
  <c r="H92" i="1"/>
  <c r="R199" i="1"/>
  <c r="F37" i="6" s="1"/>
  <c r="F38" i="6" s="1"/>
  <c r="T39" i="1"/>
  <c r="H16" i="6" s="1"/>
  <c r="T54" i="1"/>
  <c r="H19" i="6" s="1"/>
  <c r="T96" i="1"/>
  <c r="H23" i="6" s="1"/>
  <c r="T102" i="1"/>
  <c r="H24" i="6" s="1"/>
  <c r="T114" i="1"/>
  <c r="H25" i="6" s="1"/>
  <c r="T129" i="1"/>
  <c r="H28" i="6" s="1"/>
  <c r="T184" i="1"/>
  <c r="H34" i="6" s="1"/>
  <c r="T199" i="1"/>
  <c r="H37" i="6" s="1"/>
  <c r="H38" i="6" s="1"/>
  <c r="H181" i="1"/>
  <c r="H176" i="1"/>
  <c r="AA61" i="1"/>
  <c r="U145" i="1"/>
  <c r="I29" i="6" s="1"/>
  <c r="V89" i="1"/>
  <c r="J22" i="6" s="1"/>
  <c r="V129" i="1"/>
  <c r="J28" i="6" s="1"/>
  <c r="V145" i="1"/>
  <c r="J29" i="6" s="1"/>
  <c r="AA126" i="1"/>
  <c r="S30" i="1"/>
  <c r="G15" i="6" s="1"/>
  <c r="S39" i="1"/>
  <c r="G16" i="6" s="1"/>
  <c r="S54" i="1"/>
  <c r="G19" i="6" s="1"/>
  <c r="S89" i="1"/>
  <c r="G22" i="6" s="1"/>
  <c r="S102" i="1"/>
  <c r="G24" i="6" s="1"/>
  <c r="S114" i="1"/>
  <c r="G25" i="6" s="1"/>
  <c r="S145" i="1"/>
  <c r="G29" i="6" s="1"/>
  <c r="H180" i="1"/>
  <c r="H99" i="1"/>
  <c r="H102" i="1" s="1"/>
  <c r="AA138" i="1"/>
  <c r="H128" i="1"/>
  <c r="Y102" i="1"/>
  <c r="M24" i="6" s="1"/>
  <c r="T77" i="1"/>
  <c r="H21" i="6" s="1"/>
  <c r="AA24" i="1"/>
  <c r="AA30" i="1" s="1"/>
  <c r="O15" i="6" s="1"/>
  <c r="C29" i="6"/>
  <c r="H83" i="1"/>
  <c r="C20" i="4"/>
  <c r="C14" i="6"/>
  <c r="C17" i="6" s="1"/>
  <c r="G30" i="1"/>
  <c r="G102" i="1"/>
  <c r="H28" i="1"/>
  <c r="AA144" i="1"/>
  <c r="H58" i="1"/>
  <c r="AA193" i="1"/>
  <c r="H140" i="1"/>
  <c r="H72" i="1"/>
  <c r="C19" i="4"/>
  <c r="Y114" i="1"/>
  <c r="M25" i="6" s="1"/>
  <c r="H179" i="1"/>
  <c r="AA75" i="1"/>
  <c r="AA37" i="1"/>
  <c r="H26" i="1"/>
  <c r="AA81" i="1"/>
  <c r="V77" i="1"/>
  <c r="J21" i="6" s="1"/>
  <c r="H87" i="1"/>
  <c r="AA76" i="1"/>
  <c r="H133" i="1"/>
  <c r="C15" i="4"/>
  <c r="H105" i="1"/>
  <c r="AA66" i="1"/>
  <c r="AB89" i="1"/>
  <c r="P22" i="6" s="1"/>
  <c r="U114" i="1"/>
  <c r="I25" i="6" s="1"/>
  <c r="H178" i="1"/>
  <c r="Z77" i="1"/>
  <c r="N21" i="6" s="1"/>
  <c r="Z96" i="1"/>
  <c r="N23" i="6" s="1"/>
  <c r="R39" i="1"/>
  <c r="F16" i="6" s="1"/>
  <c r="AA94" i="1"/>
  <c r="AA135" i="1"/>
  <c r="AA125" i="1"/>
  <c r="H134" i="1"/>
  <c r="C28" i="6"/>
  <c r="H63" i="1"/>
  <c r="Y30" i="1"/>
  <c r="M15" i="6" s="1"/>
  <c r="AB77" i="1"/>
  <c r="P21" i="6" s="1"/>
  <c r="AA155" i="1"/>
  <c r="Y39" i="1"/>
  <c r="M16" i="6" s="1"/>
  <c r="Y145" i="1"/>
  <c r="M29" i="6" s="1"/>
  <c r="V30" i="1"/>
  <c r="J15" i="6" s="1"/>
  <c r="I40" i="4"/>
  <c r="C29" i="4"/>
  <c r="E16" i="4"/>
  <c r="F16" i="4"/>
  <c r="F33" i="4"/>
  <c r="G39" i="1"/>
  <c r="AA38" i="1"/>
  <c r="H38" i="1"/>
  <c r="AA86" i="1"/>
  <c r="G89" i="1"/>
  <c r="H86" i="1"/>
  <c r="C23" i="6"/>
  <c r="AA123" i="1"/>
  <c r="H123" i="1"/>
  <c r="AA60" i="1"/>
  <c r="H60" i="1"/>
  <c r="E25" i="4"/>
  <c r="G96" i="1"/>
  <c r="H110" i="1"/>
  <c r="AA110" i="1"/>
  <c r="D40" i="6"/>
  <c r="G38" i="4"/>
  <c r="I38" i="4" s="1"/>
  <c r="AA203" i="1"/>
  <c r="H203" i="1"/>
  <c r="F19" i="4"/>
  <c r="F25" i="4" s="1"/>
  <c r="H197" i="1"/>
  <c r="AA197" i="1"/>
  <c r="H49" i="1"/>
  <c r="AA49" i="1"/>
  <c r="C19" i="6"/>
  <c r="C18" i="4"/>
  <c r="C33" i="6"/>
  <c r="C35" i="6" s="1"/>
  <c r="C31" i="4"/>
  <c r="C147" i="1"/>
  <c r="H162" i="1"/>
  <c r="AA162" i="1"/>
  <c r="G114" i="1"/>
  <c r="AA107" i="1"/>
  <c r="H107" i="1"/>
  <c r="AA139" i="1"/>
  <c r="H139" i="1"/>
  <c r="AA88" i="1"/>
  <c r="H88" i="1"/>
  <c r="AA65" i="1"/>
  <c r="H65" i="1"/>
  <c r="G199" i="1"/>
  <c r="E33" i="4"/>
  <c r="G67" i="1"/>
  <c r="G77" i="1"/>
  <c r="AA73" i="1"/>
  <c r="H73" i="1"/>
  <c r="H132" i="1"/>
  <c r="G145" i="1"/>
  <c r="AA122" i="1"/>
  <c r="G129" i="1"/>
  <c r="H122" i="1"/>
  <c r="H143" i="1"/>
  <c r="AA143" i="1"/>
  <c r="H48" i="1"/>
  <c r="AA48" i="1"/>
  <c r="G54" i="1"/>
  <c r="AA153" i="1"/>
  <c r="H154" i="1"/>
  <c r="H172" i="1"/>
  <c r="AA156" i="1"/>
  <c r="H171" i="1"/>
  <c r="AA51" i="1"/>
  <c r="C46" i="4" l="1"/>
  <c r="C222" i="1"/>
  <c r="C54" i="4" s="1"/>
  <c r="AA163" i="1"/>
  <c r="O33" i="6" s="1"/>
  <c r="H163" i="1"/>
  <c r="G208" i="1"/>
  <c r="G212" i="1" s="1"/>
  <c r="E42" i="4"/>
  <c r="F42" i="4"/>
  <c r="T208" i="1"/>
  <c r="H44" i="6" s="1"/>
  <c r="V208" i="1"/>
  <c r="J44" i="6" s="1"/>
  <c r="Z208" i="1"/>
  <c r="N44" i="6" s="1"/>
  <c r="Y208" i="1"/>
  <c r="M44" i="6" s="1"/>
  <c r="R208" i="1"/>
  <c r="F44" i="6" s="1"/>
  <c r="S208" i="1"/>
  <c r="G44" i="6" s="1"/>
  <c r="H96" i="1"/>
  <c r="U20" i="1"/>
  <c r="I14" i="6" s="1"/>
  <c r="I17" i="6" s="1"/>
  <c r="AA20" i="1"/>
  <c r="O14" i="6" s="1"/>
  <c r="AB20" i="1"/>
  <c r="P14" i="6" s="1"/>
  <c r="P17" i="6" s="1"/>
  <c r="J17" i="6"/>
  <c r="K30" i="6"/>
  <c r="M35" i="6"/>
  <c r="W39" i="1"/>
  <c r="K16" i="6" s="1"/>
  <c r="K17" i="6" s="1"/>
  <c r="H30" i="6"/>
  <c r="I35" i="6"/>
  <c r="F17" i="6"/>
  <c r="K26" i="6"/>
  <c r="H17" i="6"/>
  <c r="AA184" i="1"/>
  <c r="O34" i="6" s="1"/>
  <c r="C30" i="6"/>
  <c r="H77" i="1"/>
  <c r="I30" i="6"/>
  <c r="K35" i="6"/>
  <c r="F30" i="6"/>
  <c r="P35" i="6"/>
  <c r="AA102" i="1"/>
  <c r="O24" i="6" s="1"/>
  <c r="N35" i="6"/>
  <c r="J26" i="6"/>
  <c r="H35" i="6"/>
  <c r="C16" i="4"/>
  <c r="F26" i="6"/>
  <c r="J35" i="6"/>
  <c r="AA77" i="1"/>
  <c r="O21" i="6" s="1"/>
  <c r="AA114" i="1"/>
  <c r="O25" i="6" s="1"/>
  <c r="G31" i="4"/>
  <c r="I31" i="4" s="1"/>
  <c r="H30" i="1"/>
  <c r="H26" i="6"/>
  <c r="N26" i="6"/>
  <c r="N30" i="6"/>
  <c r="AA89" i="1"/>
  <c r="O22" i="6" s="1"/>
  <c r="G30" i="6"/>
  <c r="P30" i="6"/>
  <c r="F35" i="6"/>
  <c r="N17" i="6"/>
  <c r="AA39" i="1"/>
  <c r="O16" i="6" s="1"/>
  <c r="H39" i="1"/>
  <c r="G17" i="6"/>
  <c r="G13" i="4"/>
  <c r="I13" i="4" s="1"/>
  <c r="AA129" i="1"/>
  <c r="O28" i="6" s="1"/>
  <c r="H199" i="1"/>
  <c r="M26" i="6"/>
  <c r="G26" i="6"/>
  <c r="M30" i="6"/>
  <c r="I26" i="6"/>
  <c r="I31" i="6" s="1"/>
  <c r="AA96" i="1"/>
  <c r="O23" i="6" s="1"/>
  <c r="AA199" i="1"/>
  <c r="O37" i="6" s="1"/>
  <c r="O38" i="6" s="1"/>
  <c r="P26" i="6"/>
  <c r="H114" i="1"/>
  <c r="M17" i="6"/>
  <c r="G35" i="6"/>
  <c r="G32" i="4"/>
  <c r="I32" i="4" s="1"/>
  <c r="D34" i="6"/>
  <c r="D35" i="6" s="1"/>
  <c r="H184" i="1"/>
  <c r="H67" i="1"/>
  <c r="J30" i="6"/>
  <c r="H129" i="1"/>
  <c r="H145" i="1"/>
  <c r="AA54" i="1"/>
  <c r="O19" i="6" s="1"/>
  <c r="AA145" i="1"/>
  <c r="O29" i="6" s="1"/>
  <c r="H54" i="1"/>
  <c r="G23" i="4"/>
  <c r="I23" i="4" s="1"/>
  <c r="D24" i="6"/>
  <c r="G14" i="4"/>
  <c r="I14" i="4" s="1"/>
  <c r="D15" i="6"/>
  <c r="C26" i="6"/>
  <c r="G27" i="4"/>
  <c r="D28" i="6"/>
  <c r="C25" i="4"/>
  <c r="H89" i="1"/>
  <c r="C46" i="6"/>
  <c r="C42" i="4"/>
  <c r="D22" i="6"/>
  <c r="G21" i="4"/>
  <c r="I21" i="4" s="1"/>
  <c r="G18" i="4"/>
  <c r="D19" i="6"/>
  <c r="D21" i="6"/>
  <c r="G20" i="4"/>
  <c r="I20" i="4" s="1"/>
  <c r="G22" i="4"/>
  <c r="I22" i="4" s="1"/>
  <c r="D23" i="6"/>
  <c r="AA67" i="1"/>
  <c r="O20" i="6" s="1"/>
  <c r="D20" i="6"/>
  <c r="G19" i="4"/>
  <c r="I19" i="4" s="1"/>
  <c r="G24" i="4"/>
  <c r="I24" i="4" s="1"/>
  <c r="D25" i="6"/>
  <c r="C33" i="4"/>
  <c r="D37" i="6"/>
  <c r="D38" i="6" s="1"/>
  <c r="G35" i="4"/>
  <c r="D29" i="6"/>
  <c r="G147" i="1"/>
  <c r="G28" i="4"/>
  <c r="I28" i="4" s="1"/>
  <c r="O40" i="6"/>
  <c r="G15" i="4"/>
  <c r="D16" i="6"/>
  <c r="D50" i="6" l="1"/>
  <c r="G46" i="4"/>
  <c r="G222" i="1"/>
  <c r="G54" i="4" s="1"/>
  <c r="M31" i="6"/>
  <c r="H31" i="6"/>
  <c r="G31" i="6"/>
  <c r="J31" i="6"/>
  <c r="P31" i="6"/>
  <c r="K31" i="6"/>
  <c r="F31" i="6"/>
  <c r="N31" i="6"/>
  <c r="C31" i="6"/>
  <c r="W208" i="1"/>
  <c r="K44" i="6" s="1"/>
  <c r="U208" i="1"/>
  <c r="I44" i="6" s="1"/>
  <c r="A52" i="6" s="1"/>
  <c r="AB208" i="1"/>
  <c r="P44" i="6" s="1"/>
  <c r="H208" i="1"/>
  <c r="D46" i="6"/>
  <c r="O35" i="6"/>
  <c r="AA208" i="1"/>
  <c r="O44" i="6" s="1"/>
  <c r="O17" i="6"/>
  <c r="D17" i="6"/>
  <c r="O30" i="6"/>
  <c r="M46" i="6"/>
  <c r="O26" i="6"/>
  <c r="G42" i="4"/>
  <c r="I33" i="4"/>
  <c r="F46" i="6"/>
  <c r="G33" i="4"/>
  <c r="H147" i="1"/>
  <c r="D26" i="6"/>
  <c r="G36" i="4"/>
  <c r="I35" i="4"/>
  <c r="G25" i="4"/>
  <c r="I18" i="4"/>
  <c r="D30" i="6"/>
  <c r="I27" i="4"/>
  <c r="G29" i="4"/>
  <c r="G16" i="4"/>
  <c r="I15" i="4"/>
  <c r="A53" i="6" l="1"/>
  <c r="H212" i="1"/>
  <c r="I42" i="4"/>
  <c r="D31" i="6"/>
  <c r="O31" i="6"/>
  <c r="I46" i="6"/>
  <c r="O46" i="6"/>
  <c r="I16" i="4"/>
  <c r="I29" i="4"/>
  <c r="I25" i="4"/>
  <c r="I36" i="4"/>
  <c r="H222" i="1" l="1"/>
  <c r="I54" i="4" s="1"/>
  <c r="I46" i="4"/>
</calcChain>
</file>

<file path=xl/sharedStrings.xml><?xml version="1.0" encoding="utf-8"?>
<sst xmlns="http://schemas.openxmlformats.org/spreadsheetml/2006/main" count="739" uniqueCount="410">
  <si>
    <t>F</t>
  </si>
  <si>
    <t xml:space="preserve"> </t>
  </si>
  <si>
    <t xml:space="preserve"> DESCRIPTION</t>
  </si>
  <si>
    <t>04.30</t>
  </si>
  <si>
    <t>H</t>
  </si>
  <si>
    <t>10.05</t>
  </si>
  <si>
    <t>10.15</t>
  </si>
  <si>
    <t>10.25</t>
  </si>
  <si>
    <t>10.95</t>
  </si>
  <si>
    <t>11.05</t>
  </si>
  <si>
    <t>11.15</t>
  </si>
  <si>
    <t>11.75</t>
  </si>
  <si>
    <t>11.95</t>
  </si>
  <si>
    <t>12.05</t>
  </si>
  <si>
    <t>12.15</t>
  </si>
  <si>
    <t>12.35</t>
  </si>
  <si>
    <t>12.55</t>
  </si>
  <si>
    <t>12.95</t>
  </si>
  <si>
    <t>13.05</t>
  </si>
  <si>
    <t>13.15</t>
  </si>
  <si>
    <t>13.95</t>
  </si>
  <si>
    <t>14.05</t>
  </si>
  <si>
    <t>14.15</t>
  </si>
  <si>
    <t>14.35</t>
  </si>
  <si>
    <t>14.95</t>
  </si>
  <si>
    <t>15.55</t>
  </si>
  <si>
    <t>15.65</t>
  </si>
  <si>
    <t>15.95</t>
  </si>
  <si>
    <t>15.40</t>
  </si>
  <si>
    <t>01.05</t>
  </si>
  <si>
    <t>02.05</t>
  </si>
  <si>
    <t>02.10</t>
  </si>
  <si>
    <t>02.15</t>
  </si>
  <si>
    <t>02.20</t>
  </si>
  <si>
    <t>02.95</t>
  </si>
  <si>
    <t>03.10</t>
  </si>
  <si>
    <t>03.15</t>
  </si>
  <si>
    <t>03.25</t>
  </si>
  <si>
    <t>03.95</t>
  </si>
  <si>
    <t>04.05</t>
  </si>
  <si>
    <t>04.10</t>
  </si>
  <si>
    <t>04.15</t>
  </si>
  <si>
    <t>04.20</t>
  </si>
  <si>
    <t>04.25</t>
  </si>
  <si>
    <t>04.95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</si>
  <si>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</si>
  <si>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</si>
  <si>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</si>
  <si>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</si>
  <si>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</si>
  <si>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</si>
  <si>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</si>
  <si>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</si>
  <si>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</si>
  <si>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</si>
  <si>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</si>
  <si>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</si>
  <si>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</si>
  <si>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</si>
  <si>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</si>
  <si>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</si>
  <si>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</si>
  <si>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</si>
  <si>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</si>
  <si>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</si>
  <si>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</si>
  <si>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</si>
  <si>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</si>
  <si>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</si>
  <si>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</si>
  <si>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</si>
  <si>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</si>
  <si>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</si>
  <si>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</si>
  <si>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</si>
  <si>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</si>
  <si>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</si>
  <si>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</si>
  <si>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</si>
  <si>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</si>
  <si>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</si>
  <si>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</si>
  <si>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</si>
  <si>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</si>
  <si>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</si>
  <si>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13.10</t>
  </si>
  <si>
    <t>14.10</t>
  </si>
  <si>
    <t>14.20</t>
  </si>
  <si>
    <t>14.30</t>
  </si>
  <si>
    <t>14.40</t>
  </si>
  <si>
    <t>15.50</t>
  </si>
  <si>
    <t>15.60</t>
  </si>
  <si>
    <t>G</t>
  </si>
  <si>
    <t>Rapport de coûts pour la période se terminant le (date) :</t>
  </si>
  <si>
    <t>POSTE</t>
  </si>
  <si>
    <t>CATÉGORIE</t>
  </si>
  <si>
    <t>DEVIS</t>
  </si>
  <si>
    <t>COÛTS À JOUR</t>
  </si>
  <si>
    <t>Achat de droits</t>
  </si>
  <si>
    <t>Préparation de la présentation du projet</t>
  </si>
  <si>
    <t>Main-d'oeuvre de la conception</t>
  </si>
  <si>
    <t>Main-d'oeuvre de la programmation</t>
  </si>
  <si>
    <t>Artistes</t>
  </si>
  <si>
    <t>Main-d'oeuvre de l'administration</t>
  </si>
  <si>
    <t>TOTAL "B" - POSTES DE L'ÉQUIPE DE PRODUCTION</t>
  </si>
  <si>
    <t>TOTAL "C" - MATÉRIEL ET FOURNITURES</t>
  </si>
  <si>
    <t>SOUS-TOTAL "B"+"C"</t>
  </si>
  <si>
    <t>TOTAL  "E" - ADMINISTRATION DE LA PRODUCTION</t>
  </si>
  <si>
    <t>FRAIS D'ADMINISTRATION</t>
  </si>
  <si>
    <t>IMPRÉVUS</t>
  </si>
  <si>
    <t>COÛTS TOTAUX</t>
  </si>
  <si>
    <t>Interne</t>
  </si>
  <si>
    <t>Apparenté</t>
  </si>
  <si>
    <t>Externe</t>
  </si>
  <si>
    <t>Répartition des coûts
(Coûts totaux)</t>
  </si>
  <si>
    <t>Répartition des coûts
(Devis)</t>
  </si>
  <si>
    <t>Origine des coûts
(Devis)</t>
  </si>
  <si>
    <t>Origine des coûts
(Coûts totaux)</t>
  </si>
  <si>
    <t>Canadien</t>
  </si>
  <si>
    <t>Non-Canadien</t>
  </si>
  <si>
    <t>ÉCARTS</t>
  </si>
  <si>
    <t>COÛTS
TOTAUX</t>
  </si>
  <si>
    <t>Changement
d'origine</t>
  </si>
  <si>
    <t>Changement de répartition</t>
  </si>
  <si>
    <t>Total Achat de droits</t>
  </si>
  <si>
    <t>Droits de l'histoire (incluant droits optionnels)</t>
  </si>
  <si>
    <t>Recherchiste / Scénariste</t>
  </si>
  <si>
    <t>Études de marché / Groupes cibles</t>
  </si>
  <si>
    <t>SECTION "B" - POSTES DE L'ÉQUIPE DE PRODUCTION</t>
  </si>
  <si>
    <t>Architecte du système</t>
  </si>
  <si>
    <t>Total Main-d'oeuvre de la conception</t>
  </si>
  <si>
    <t>Total Main-d'oeuvre de la programmation</t>
  </si>
  <si>
    <t>Ergonome des interfaces</t>
  </si>
  <si>
    <t>Main-d'oeuvre de la programmation (préciser)</t>
  </si>
  <si>
    <t>Main-d'oeuvre - Tests</t>
  </si>
  <si>
    <t>Main-d'oeuvre audio / vidéo</t>
  </si>
  <si>
    <t>Total Main-d'oeuvre audio / vidéo</t>
  </si>
  <si>
    <t>Total Artistes</t>
  </si>
  <si>
    <t>Postes de travail informatique (préciser)</t>
  </si>
  <si>
    <t>Équipement supplémentaire (préciser)</t>
  </si>
  <si>
    <t>Unités de stockage supplémentaires</t>
  </si>
  <si>
    <t>Licences de logiciels (préciser)</t>
  </si>
  <si>
    <t>Serveur de validation (pour l'installation)</t>
  </si>
  <si>
    <t>Total Matériel et fournitures audio/vidéo</t>
  </si>
  <si>
    <t>Location et fournitures : Matériel d'artiste</t>
  </si>
  <si>
    <t>Location - Équipement caméra</t>
  </si>
  <si>
    <t>Location matériel audio</t>
  </si>
  <si>
    <t>Effets sonores</t>
  </si>
  <si>
    <t>Transferts, archives images</t>
  </si>
  <si>
    <t>Montage hors ligne</t>
  </si>
  <si>
    <t>Montage en ligne</t>
  </si>
  <si>
    <t>Post-synchro et mixage</t>
  </si>
  <si>
    <t>SOUS-TOTAL SECTIONS "B" + "C"</t>
  </si>
  <si>
    <t>Webmestre</t>
  </si>
  <si>
    <t>Dépenses de lancement</t>
  </si>
  <si>
    <t>Pochette de presse</t>
  </si>
  <si>
    <t>SECTION "E" - ADMINISTRATION DE LA PRODUCTION</t>
  </si>
  <si>
    <t>Total Administration de la production</t>
  </si>
  <si>
    <t>Frais légaux</t>
  </si>
  <si>
    <t>Frais de vérification</t>
  </si>
  <si>
    <t>Frais bancaires</t>
  </si>
  <si>
    <t>Frais reliés au financement intérimaire</t>
  </si>
  <si>
    <t>POSTES BUDGÉTAIRES SUPPLÉMENTAIRES</t>
  </si>
  <si>
    <t>MONTANT D'ÉCART</t>
  </si>
  <si>
    <t>EXPLICATION DE L'ÉCART ET/OU DU CHANGEMENT</t>
  </si>
  <si>
    <t>ESTIMATION
POUR L'ACHÈVEMENT</t>
  </si>
  <si>
    <t>Interne à Apparenté</t>
  </si>
  <si>
    <t>Interne à Externe</t>
  </si>
  <si>
    <t>Apparenté à Interne</t>
  </si>
  <si>
    <t>Apparenté à Externe</t>
  </si>
  <si>
    <t>Externe à Interne</t>
  </si>
  <si>
    <t>Externe à Apparenté</t>
  </si>
  <si>
    <t>Canadien à Non-canadien</t>
  </si>
  <si>
    <t>Non-canadien à Canadien</t>
  </si>
  <si>
    <t>Devis</t>
  </si>
  <si>
    <t>Coûts totaux</t>
  </si>
  <si>
    <t>Répartition des coûts</t>
  </si>
  <si>
    <t>Origine des coûts</t>
  </si>
  <si>
    <t>10.50</t>
  </si>
  <si>
    <t>Gestionnaire de communauté</t>
  </si>
  <si>
    <t xml:space="preserve">Matériel de numérisation </t>
  </si>
  <si>
    <t xml:space="preserve">Matériel supplémentaire </t>
  </si>
  <si>
    <t xml:space="preserve">Matériel et fournitures supplémentaires </t>
  </si>
  <si>
    <t>14.22</t>
  </si>
  <si>
    <t>Commanditaires</t>
  </si>
  <si>
    <t>Matériel auxiliaire</t>
  </si>
  <si>
    <t>14.50</t>
  </si>
  <si>
    <t>14.60</t>
  </si>
  <si>
    <t>Produits auxiliaires</t>
  </si>
  <si>
    <t>Postes-clés</t>
  </si>
  <si>
    <t xml:space="preserve">Matériel et fournitures </t>
  </si>
  <si>
    <t>Administration</t>
  </si>
  <si>
    <t xml:space="preserve">Postes-clés </t>
  </si>
  <si>
    <t xml:space="preserve">Main-d'oeuvre de l'administration </t>
  </si>
  <si>
    <t xml:space="preserve">SECTION "C" - MATÉRIEL ET FOURNITURES </t>
  </si>
  <si>
    <t xml:space="preserve">Administration </t>
  </si>
  <si>
    <t xml:space="preserve">Droits des images </t>
  </si>
  <si>
    <t xml:space="preserve">Droits sonores </t>
  </si>
  <si>
    <t>04.35</t>
  </si>
  <si>
    <t xml:space="preserve">Total Postes-clés </t>
  </si>
  <si>
    <t>Total Préparation de la présentation</t>
  </si>
  <si>
    <t>05.30</t>
  </si>
  <si>
    <t>Infographiste</t>
  </si>
  <si>
    <t>Autre (préciser)</t>
  </si>
  <si>
    <t>06.25</t>
  </si>
  <si>
    <t xml:space="preserve">Autre (préciser) </t>
  </si>
  <si>
    <t>Total Main-d'oeuvre de l'administration</t>
  </si>
  <si>
    <t>Recherchiste</t>
  </si>
  <si>
    <t>Scénariste</t>
  </si>
  <si>
    <t>Spécialiste du contenu</t>
  </si>
  <si>
    <t>Spécialiste de l'interface</t>
  </si>
  <si>
    <t>L'équipement et les logiciels doivent être calculés au prorata de l'utilisation pour le projet ET amortis selon un amortissement linéraire ou dégressif.</t>
  </si>
  <si>
    <t>Total Matériel et fournitures</t>
  </si>
  <si>
    <t>Aucun paiement de droits accepté pour la compagnie requérante, co-requérante ou la société-mère ou une personne apparentée.</t>
  </si>
  <si>
    <t>TOTAL "A" - PRODUCTEUR/PRODUCTRICE</t>
  </si>
  <si>
    <t>TOTAL "D" - EXPLOITATION, MISE EN MARCHÉ, PROMOTION, PUBLICITÉ</t>
  </si>
  <si>
    <t xml:space="preserve">Droits librairies </t>
  </si>
  <si>
    <t>Autres droits (préciser)</t>
  </si>
  <si>
    <t>Main-d'oeuvre supplémentaire (préciser)</t>
  </si>
  <si>
    <t>Autre main-d'oeuvre</t>
  </si>
  <si>
    <t xml:space="preserve">Autre main-d'oeuvre </t>
  </si>
  <si>
    <t xml:space="preserve">Mise en Marché et Exploitation </t>
  </si>
  <si>
    <t>Promotion et Publicité</t>
  </si>
  <si>
    <t xml:space="preserve">Total Autre main-d'oeuvre </t>
  </si>
  <si>
    <t>13.01</t>
  </si>
  <si>
    <t>13.02</t>
  </si>
  <si>
    <t>13.03</t>
  </si>
  <si>
    <t>13.04</t>
  </si>
  <si>
    <t>SECTION "D" - MISE EN MARCHÉ, EXPLOITATION, PROMOTION ET PUBLICITÉ</t>
  </si>
  <si>
    <t xml:space="preserve">Mise en marché et exploitation </t>
  </si>
  <si>
    <t xml:space="preserve">Groupes cibles </t>
  </si>
  <si>
    <t>Relations médias</t>
  </si>
  <si>
    <t>Serveur</t>
  </si>
  <si>
    <t xml:space="preserve">Logiciels pour exploitation </t>
  </si>
  <si>
    <t>13.11</t>
  </si>
  <si>
    <t>Spécialiste aux ventes</t>
  </si>
  <si>
    <t>Main d'œuvre pour entretien</t>
  </si>
  <si>
    <t>Total Mise en Marché et Exploitation</t>
  </si>
  <si>
    <t>Photographie</t>
  </si>
  <si>
    <t>14.21</t>
  </si>
  <si>
    <t>Bandes annonces</t>
  </si>
  <si>
    <t xml:space="preserve">Inscription aux conférences </t>
  </si>
  <si>
    <t>14.61</t>
  </si>
  <si>
    <t>14.62</t>
  </si>
  <si>
    <t>14.63</t>
  </si>
  <si>
    <t>14.64</t>
  </si>
  <si>
    <t>Kiosque d'exposition</t>
  </si>
  <si>
    <t>Transport aux conférences</t>
  </si>
  <si>
    <t xml:space="preserve">Hébergement aux conférences </t>
  </si>
  <si>
    <t>Per diem du personnel aux conférences</t>
  </si>
  <si>
    <t>Total Promotion et Publicité</t>
  </si>
  <si>
    <t xml:space="preserve">Assurances </t>
  </si>
  <si>
    <t>Vous pouvez ajouter des lignes si une même personne occupe plus d'un poste</t>
  </si>
  <si>
    <t>Productrice / Producteur</t>
  </si>
  <si>
    <t>Requérant :</t>
  </si>
  <si>
    <t>Productrice(s) / Producteur(s) :</t>
  </si>
  <si>
    <t>SOMMAIRE DES COÛTS FINAUX</t>
  </si>
  <si>
    <t>Date du rapport des coûts finaux :</t>
  </si>
  <si>
    <t>Total du financement canadien ($) :</t>
  </si>
  <si>
    <r>
      <t xml:space="preserve">Montant du rapport des couts finaux ($) :
</t>
    </r>
    <r>
      <rPr>
        <sz val="10"/>
        <rFont val="Arial"/>
        <family val="2"/>
      </rPr>
      <t xml:space="preserve">(doit être équivalent au total du financement final) </t>
    </r>
  </si>
  <si>
    <r>
      <t xml:space="preserve">Total non canadien du financement final ($) : </t>
    </r>
    <r>
      <rPr>
        <sz val="10"/>
        <rFont val="Arial"/>
        <family val="2"/>
      </rPr>
      <t>(Pour les coproductions internationales seulement)</t>
    </r>
  </si>
  <si>
    <t xml:space="preserve">( AAAA / MM / JJ ) </t>
  </si>
  <si>
    <t>FINANCEMENT</t>
  </si>
  <si>
    <r>
      <t xml:space="preserve">A. Contribution du FMC </t>
    </r>
    <r>
      <rPr>
        <sz val="10"/>
        <rFont val="Arial"/>
        <family val="2"/>
      </rPr>
      <t>- Indiquer le nom du programme du FMC (Conceptualisation - Prototypage - Production) et le numéro de la demande</t>
    </r>
  </si>
  <si>
    <t>Programme du FMC</t>
  </si>
  <si>
    <t>Numéro de la demande</t>
  </si>
  <si>
    <t>Montant ($)</t>
  </si>
  <si>
    <t>Total de la contribution du FMC :</t>
  </si>
  <si>
    <r>
      <t>B. Agences de financement</t>
    </r>
    <r>
      <rPr>
        <sz val="10"/>
        <rFont val="Arial"/>
        <family val="2"/>
      </rPr>
      <t xml:space="preserve"> - Donner les précisions</t>
    </r>
  </si>
  <si>
    <t>Nom des participants</t>
  </si>
  <si>
    <t>Préciser :</t>
  </si>
  <si>
    <t>Crédits d'impôt</t>
  </si>
  <si>
    <t>Provincial (préciser la province) :</t>
  </si>
  <si>
    <t>Fédéral (préciser) :</t>
  </si>
  <si>
    <t>Total - Agences de financement :</t>
  </si>
  <si>
    <t>C. Autre financement</t>
  </si>
  <si>
    <t>Autres sources de financement</t>
  </si>
  <si>
    <t>Type de contribution</t>
  </si>
  <si>
    <t xml:space="preserve">Investissement de la société requérante </t>
  </si>
  <si>
    <t xml:space="preserve">Différés des actionnaires </t>
  </si>
  <si>
    <t>Services (préciser le type) :</t>
  </si>
  <si>
    <t xml:space="preserve">Distributeur(s) (le cas échéant) </t>
  </si>
  <si>
    <t xml:space="preserve">Editeur(s) (le cas échéant) </t>
  </si>
  <si>
    <t xml:space="preserve">Droits de diffusion </t>
  </si>
  <si>
    <t>Autre financement (préciser) :</t>
  </si>
  <si>
    <t xml:space="preserve">Participation étrangère à la structure financière canadienne </t>
  </si>
  <si>
    <t>Total - Autre financement :</t>
  </si>
  <si>
    <t>D. Total - Structure financière canadienne (Sections A+B+C)</t>
  </si>
  <si>
    <r>
      <t>E. Structure de financement étranger</t>
    </r>
    <r>
      <rPr>
        <sz val="10"/>
        <rFont val="Arial"/>
        <family val="2"/>
      </rPr>
      <t xml:space="preserve"> (dans le cas des coproductions internationales seulement)</t>
    </r>
  </si>
  <si>
    <t>Total - Structure de financement étranger :</t>
  </si>
  <si>
    <t>Financement total (Sections D+E)</t>
  </si>
  <si>
    <r>
      <t>REMARQUE</t>
    </r>
    <r>
      <rPr>
        <b/>
        <sz val="10"/>
        <rFont val="Arial"/>
        <family val="2"/>
      </rPr>
      <t xml:space="preserve"> :
Le terme « aide totale du gouvernement » signifie toute aide issue des gouvernements fédéral, provincial, territorial ou municipal, dont la détermination tient compte du montant de financement figurant à l’Annexe C de la Directive sur les paiements de transferts du Conseil du Trésor, et ses modifications subséquentes.
</t>
    </r>
    <r>
      <rPr>
        <b/>
        <u/>
        <sz val="10"/>
        <rFont val="Arial"/>
        <family val="2"/>
      </rPr>
      <t>Pour plus de clarté, veuillez inclure ci-dessous toute l'aide gouvernementale reçue pour ce projet, que ce soutien financier ait été réinvesti ou non, en partie ou en totalité, dans la structure financière du projet inscrite ci-haut.</t>
    </r>
    <r>
      <rPr>
        <b/>
        <sz val="10"/>
        <rFont val="Arial"/>
        <family val="2"/>
      </rPr>
      <t xml:space="preserve">
**Veuillez noter que toute l’aide reçue du FMC doit être incluse dans ce formulaire**</t>
    </r>
  </si>
  <si>
    <t>FORMULAIRE DE L'AIDE TOTALE DU GOUVERNEMENT</t>
  </si>
  <si>
    <t>Source de l'aide du gouvernement</t>
  </si>
  <si>
    <t>Type d'aide</t>
  </si>
  <si>
    <r>
      <t xml:space="preserve">$ Montant de l'aide
</t>
    </r>
    <r>
      <rPr>
        <sz val="10"/>
        <rFont val="Arial"/>
        <family val="2"/>
      </rPr>
      <t>(en $ Cdn)</t>
    </r>
  </si>
  <si>
    <t>% de l'aide totale du gouvernement</t>
  </si>
  <si>
    <t>Contribution totale du FMC (tous les programmes applicables)</t>
  </si>
  <si>
    <t>Aide totale du gouvernement :</t>
  </si>
  <si>
    <r>
      <t xml:space="preserve"> </t>
    </r>
    <r>
      <rPr>
        <b/>
        <sz val="10"/>
        <rFont val="Arial"/>
        <family val="2"/>
      </rPr>
      <t xml:space="preserve">Signature : </t>
    </r>
  </si>
  <si>
    <t xml:space="preserve">         </t>
  </si>
  <si>
    <t xml:space="preserve">Nom : </t>
  </si>
  <si>
    <t xml:space="preserve">Je suis dûment autorisé.e                      </t>
  </si>
  <si>
    <t xml:space="preserve">En lettres moulées SVP              </t>
  </si>
  <si>
    <t xml:space="preserve">Titre : </t>
  </si>
  <si>
    <t xml:space="preserve">Date : </t>
  </si>
  <si>
    <t xml:space="preserve">                  </t>
  </si>
  <si>
    <t>Liste des participants financiers et Aide totale du gouvernement</t>
  </si>
  <si>
    <r>
      <rPr>
        <b/>
        <u/>
        <sz val="10"/>
        <rFont val="Arial"/>
        <family val="2"/>
      </rPr>
      <t>REMARQUE</t>
    </r>
    <r>
      <rPr>
        <b/>
        <sz val="10"/>
        <rFont val="Arial"/>
        <family val="2"/>
      </rPr>
      <t xml:space="preserve"> : Le total du financement final doit correspondre au total du rapport sur les coûts définitifs (qu’il corresponde ou non au devis de production d’origine). </t>
    </r>
  </si>
  <si>
    <t>Dans le cas des coproductions en vertu d’accords officiels, le total du financement doit correspondre au total des coûts définitifs canadiens (qu’il corresponde ou non au devis de production d’origine).</t>
  </si>
  <si>
    <t>Explication des écarts</t>
  </si>
  <si>
    <t>Sommaire des coûts</t>
  </si>
  <si>
    <t>Allocation et Origine des coûts</t>
  </si>
  <si>
    <t>Signature de la productrice / du producteur</t>
  </si>
  <si>
    <t>Veuillez fournir les explications pour tout écart significatif des coûts totaux avec le devis et / ou la répartition des coûts / l'origine des coûts initiaux.</t>
  </si>
  <si>
    <t xml:space="preserve">Note: 75% des dépenses doivent être d'origine canadienne. </t>
  </si>
  <si>
    <t>Matériel et fournitures audio / vidéo</t>
  </si>
  <si>
    <t>TOTAL "A" - PRODUCTRICE /PRODUCTEUR</t>
  </si>
  <si>
    <t>SECTION "A" - PRODUCTRICE / PRODUCTEUR</t>
  </si>
  <si>
    <t>Conseillère / Conseiller</t>
  </si>
  <si>
    <t>Directrice / Directeur artistique</t>
  </si>
  <si>
    <t>Directrice / Directeur de l'animation</t>
  </si>
  <si>
    <t>Directrice / Directeur interactif</t>
  </si>
  <si>
    <t>Directrice / Directeur de la création</t>
  </si>
  <si>
    <t>Animatrice / Animateur 2D</t>
  </si>
  <si>
    <t>Animatrice / Animateur 3D</t>
  </si>
  <si>
    <t>Conceptrice / Concepteur graphique</t>
  </si>
  <si>
    <t>Conceptrice / Concepteur du scénario-maquette</t>
  </si>
  <si>
    <t>Illustratrice / Illustrateur</t>
  </si>
  <si>
    <t>Programmeuse principale / Programmeur principal</t>
  </si>
  <si>
    <t>Intégrateure / Intégrateur du système</t>
  </si>
  <si>
    <t>Assistante conceptrice / Assistant concepteur</t>
  </si>
  <si>
    <t>Réalisatrice / Réalisateur</t>
  </si>
  <si>
    <t>Opératrice / Opérateur de la caméra</t>
  </si>
  <si>
    <t>Équipe éclairage / électrique</t>
  </si>
  <si>
    <t>Preneuse / Preneur de son</t>
  </si>
  <si>
    <t>Coordonnatrice / Coordonnateur</t>
  </si>
  <si>
    <t>Monteuse / Monteur</t>
  </si>
  <si>
    <t>Comédiennes / Comédiens - Figurantes / Figurants</t>
  </si>
  <si>
    <t>Voix hors-champ (narratrices / narrateurs)</t>
  </si>
  <si>
    <t>Comptabilité / tenue de livre - du projet seulement</t>
  </si>
  <si>
    <t>Doublage / Traduction</t>
  </si>
  <si>
    <t>Directrice / Directeur mise en marché</t>
  </si>
  <si>
    <t>Total Productrice / Producteur</t>
  </si>
  <si>
    <t>Si la personne au poste 04.05 est actionnaire de la compagnie requérante, co-requérante ou de la société-mère, son salaire en tant que gestionnaire ou cheffe / chef de projet doit etre déplacé à la ligne 01.05 ci-dessus.</t>
  </si>
  <si>
    <t>Directrice / Directeur technique</t>
  </si>
  <si>
    <t>Consultante / Consultant</t>
  </si>
  <si>
    <t>Location - Éclairage / Équipement électrique</t>
  </si>
  <si>
    <t>Transferts, archives son / musique</t>
  </si>
  <si>
    <t>N'indiquez aucun montant dans cette section si vous avez déjà reçu pour ce projet une aide à la conceptualisation ou prototypage.</t>
  </si>
  <si>
    <r>
      <rPr>
        <b/>
        <u/>
        <sz val="9"/>
        <rFont val="Arial"/>
        <family val="2"/>
      </rPr>
      <t>Aux coûts finaux, les imprévus doivent être à 0$</t>
    </r>
    <r>
      <rPr>
        <sz val="9"/>
        <rFont val="Arial"/>
        <family val="2"/>
      </rPr>
      <t>. Les dépenses imprévues qui ont été effectuées doivent être réparties dans les postes ci-dessus. Si les imprévus n’ont pas été dépensés au final, ils doivent demeurer à 0$ et le total des coûts finaux sera moindre que le total du devis.</t>
    </r>
  </si>
  <si>
    <t>Compagnie(s) coproductrice(s) étrangère(s)</t>
  </si>
  <si>
    <t>Gestionnaire ou Cheffe/ Chef de projet (non actionnaire seulement)</t>
  </si>
  <si>
    <t>Publicités numériques</t>
  </si>
  <si>
    <t>Publicités médias</t>
  </si>
  <si>
    <t>Autre matériel promotionnel</t>
  </si>
  <si>
    <t>Voir les Politiques d'affaires du FMC pour les exigences en matière de comptabilisation.</t>
  </si>
  <si>
    <t>Les coûts dans cette section doivent être spécifiques au projet; les dépenses courantes de la compagnie doivent être indiquées à la section FRAIS D’ADMINISTRATION (ligne F ).</t>
  </si>
  <si>
    <t>Détail des coûts</t>
  </si>
  <si>
    <t xml:space="preserve">Date ( AAAA / MM / JJ ) </t>
  </si>
  <si>
    <t>CHOISIR LE CHANGEMENT DE RÉPARTITION DE COÛTS / D'ORIGINE</t>
  </si>
  <si>
    <t>Compagnie(s)  coproductrice(s) étrangère(s): inscrire nom(s) et pays</t>
  </si>
  <si>
    <t>-</t>
  </si>
  <si>
    <t>Ce rapport de coûts contient des formules. Si vous devez ajouter des lignes, assurez-vous de copier la ligne entière de manière à conserver toutes les formules, des colonnes A à AB.</t>
  </si>
  <si>
    <t>Instructions</t>
  </si>
  <si>
    <t>•</t>
  </si>
  <si>
    <t>Assurez-vous que les totaux des sous-sections dans lesquelles des lignes ont été ajoutées incluent les montants des nouvelles lignes ajoutées.</t>
  </si>
  <si>
    <t>Les onglets "Page sommaire" et "Allocation et Origine" sont verrouillés.  Ces onglets seront automatiquement remplis en fonction des informations saisies dans l'onglet "Détail des coûts".</t>
  </si>
  <si>
    <t>Bien que verrouillés, ces onglets vous permettent d'ajouter une signature et une date.</t>
  </si>
  <si>
    <t>Veuillez svp joindre le rapport de coûts de chaque coproducteur étranger séparément en veillant à bien indiquer leur taux de change respectif.</t>
  </si>
  <si>
    <t>Titre du projet et Numéro FMC :</t>
  </si>
  <si>
    <t xml:space="preserve"> TOTAL :</t>
  </si>
  <si>
    <t>GRAND TOTAL :</t>
  </si>
  <si>
    <t>TOTAL :</t>
  </si>
  <si>
    <r>
      <t>COÛTS DE CONCEPTUALISATION et/ou PROTOTYPAGE</t>
    </r>
    <r>
      <rPr>
        <b/>
        <sz val="6"/>
        <rFont val="Arial"/>
        <family val="2"/>
      </rPr>
      <t xml:space="preserve"> </t>
    </r>
    <r>
      <rPr>
        <b/>
        <sz val="7"/>
        <rFont val="Arial"/>
        <family val="2"/>
      </rPr>
      <t>(si financé par le FMC)</t>
    </r>
    <r>
      <rPr>
        <b/>
        <sz val="9"/>
        <rFont val="Arial"/>
        <family val="2"/>
      </rPr>
      <t xml:space="preserve"> :</t>
    </r>
  </si>
  <si>
    <t>GRAND TOTAL CANADIEN, incluant coûts antérieurs :</t>
  </si>
  <si>
    <t>GRAND TOTAL CANADIEN :</t>
  </si>
  <si>
    <t>Pas au devis</t>
  </si>
  <si>
    <t>Pas de coût</t>
  </si>
  <si>
    <t>GRAND TOTAL CANADIEN (Incluant coûts antérieurs ):</t>
  </si>
  <si>
    <t>COÛTS TOTAUX (CAD)</t>
  </si>
  <si>
    <t>ÉCARTS (CAD)</t>
  </si>
  <si>
    <r>
      <t>Veuillez inscrire ci-dessous toute</t>
    </r>
    <r>
      <rPr>
        <i/>
        <u/>
        <sz val="10"/>
        <rFont val="Arial"/>
        <family val="2"/>
      </rPr>
      <t xml:space="preserve"> autre</t>
    </r>
    <r>
      <rPr>
        <i/>
        <sz val="10"/>
        <rFont val="Arial"/>
        <family val="2"/>
      </rPr>
      <t xml:space="preserve"> aide gouvernementale reçue pour ce projet</t>
    </r>
  </si>
  <si>
    <t xml:space="preserve"> DEVIS (CAD)</t>
  </si>
  <si>
    <t>DEVIS (CAD)</t>
  </si>
  <si>
    <t xml:space="preserve">Crédits d'impôt provinciaux (100 % estimés/reçus) </t>
  </si>
  <si>
    <t xml:space="preserve">Crédits d'impôt fédéraux (100 % estimés/reçus) </t>
  </si>
  <si>
    <t xml:space="preserve"> Dépenses autorisées avant le lancement et pour un maximum de deux ans après le lancement pour couvrir les deux premières années d'exploitation du produit.</t>
  </si>
  <si>
    <t>COÛTS DE CONCEPTUALISATION et/ou PROTOTYPAGE (si financé par le FMC) :</t>
  </si>
  <si>
    <r>
      <t xml:space="preserve">Si vous devez ajouter des lignes à l'onglet "Détail des coûts", veuillez </t>
    </r>
    <r>
      <rPr>
        <u/>
        <sz val="10"/>
        <rFont val="Arial"/>
        <family val="2"/>
      </rPr>
      <t>copier une ligne entière sur une nouvelle ligne</t>
    </r>
    <r>
      <rPr>
        <sz val="10"/>
        <rFont val="Arial"/>
        <family val="2"/>
      </rPr>
      <t xml:space="preserve"> afin que toutes les formules soient conservées dans la nouvelle ligne ajoutée.  </t>
    </r>
  </si>
  <si>
    <r>
      <t>Portez attention aux messages d'erreur qui peuvent apparaître en</t>
    </r>
    <r>
      <rPr>
        <b/>
        <sz val="10"/>
        <color rgb="FFFF0000"/>
        <rFont val="Arial"/>
        <family val="2"/>
      </rPr>
      <t xml:space="preserve"> rouge</t>
    </r>
    <r>
      <rPr>
        <sz val="10"/>
        <rFont val="Arial"/>
        <family val="2"/>
      </rPr>
      <t>.</t>
    </r>
  </si>
  <si>
    <t xml:space="preserve">SVP, pensez à l'environnement avant d'imprimer. </t>
  </si>
  <si>
    <t>SVP, ne pas supprimer ni masquer des lignes ou des colonnes dans quelconque onglet.</t>
  </si>
  <si>
    <t>VEUILLEZ ENTRER VOS DONNÉES DANS LES CELLULES JAUNES SEULEMENT - TOUT MONTANT AVANT TAXES - ENTREZ DES CHIFFRES ENTIERS</t>
  </si>
  <si>
    <r>
      <t xml:space="preserve">Le coût ne peut pas excéder 10% du total des sections B+C du </t>
    </r>
    <r>
      <rPr>
        <b/>
        <sz val="9"/>
        <rFont val="Arial"/>
        <family val="2"/>
      </rPr>
      <t>devis final approuvé au contrat</t>
    </r>
    <r>
      <rPr>
        <sz val="9"/>
        <rFont val="Arial"/>
        <family val="2"/>
      </rPr>
      <t xml:space="preserve"> si la personne est actionnaire de la compagnie requérante, co-requérante ou de la société-mère.</t>
    </r>
  </si>
  <si>
    <r>
      <t>Les frais d'administration ne peuvent excéder 10% du total des sections B+C du</t>
    </r>
    <r>
      <rPr>
        <b/>
        <sz val="9"/>
        <rFont val="Arial"/>
        <family val="2"/>
      </rPr>
      <t xml:space="preserve"> devis final approuvé au contrat</t>
    </r>
    <r>
      <rPr>
        <sz val="9"/>
        <rFont val="Arial"/>
        <family val="2"/>
      </rPr>
      <t>.</t>
    </r>
  </si>
  <si>
    <t xml:space="preserve">Les onglets "Page sommaire", "Allocation et Origine" et "Liste des participants financiers et Aide totale du gouvernement" doivent être signés. </t>
  </si>
  <si>
    <t>Si vous ne pouvez pas ajouter de signature directement dans Excel, veuillez soumettre ces pages en format PDF, datées et signées, en plus de soumettre l'ensemble du rapport de coûts en format Excel.</t>
  </si>
  <si>
    <t>Consultez notre Guide pour savoir comment signer électroniquement les formulaires.</t>
  </si>
  <si>
    <t>Conceptrice / Concepteur interactif ou de jeu (Designer)</t>
  </si>
  <si>
    <r>
      <t>Commencez par remplir l'onglet "</t>
    </r>
    <r>
      <rPr>
        <sz val="10"/>
        <color theme="9"/>
        <rFont val="Arial"/>
        <family val="2"/>
      </rPr>
      <t>Détail des coûts</t>
    </r>
    <r>
      <rPr>
        <sz val="10"/>
        <rFont val="Arial"/>
        <family val="2"/>
      </rPr>
      <t>". Des informations saisies dans cet onglet seront automatiquement réparties dans les autres onglets.</t>
    </r>
  </si>
  <si>
    <t>Mesures Incitatives Inernationales</t>
  </si>
  <si>
    <t>Mesures Incitatives Internationales</t>
  </si>
  <si>
    <t>Rapport de Coût de Codéveloppement</t>
  </si>
  <si>
    <t>Si le projet est un codéveloppement international:</t>
  </si>
  <si>
    <t>Veuillez également inscrire les montants en devise canadienne dans les cellules jaunes appropriées de la section Codéveloppement Internationale dans l'onglet "Détail des coûts".</t>
  </si>
  <si>
    <t>CODÉVELOPPEMENT INTERNATIONAL</t>
  </si>
  <si>
    <t>TOTAL CODÉVELOPPEMENT INTERNATIONAL :</t>
  </si>
  <si>
    <t>TOTAL CODÉVELOPPEMENT INTERNATIONAL:</t>
  </si>
  <si>
    <t>GRAND TOTAL CODÉVELOPPEMENT INTERNATIONAL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</si>
</sst>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 #,##0_)\ &quot;$&quot;_ ;_ * \(#,##0\)\ &quot;$&quot;_ ;_ * &quot;-&quot;_)\ &quot;$&quot;_ ;_ @_ "/>
    <numFmt numFmtId="165" formatCode="00"/>
    <numFmt numFmtId="166" formatCode="_-* #,##0_-;* \(#,##0\)_-;_-* &quot;-&quot;_-;_-@_-"/>
    <numFmt numFmtId="167" formatCode="00.00"/>
    <numFmt numFmtId="168" formatCode="[$-1009]mmmm\ d\,\ yyyy;@"/>
    <numFmt numFmtId="169" formatCode="#,##0\ [$$-C0C]"/>
    <numFmt numFmtId="170" formatCode="#,##0\ [$$-C0C]_);\(#,##0\ [$$-C0C]\)"/>
    <numFmt numFmtId="171" formatCode="#,##0\ _$"/>
    <numFmt numFmtId="172" formatCode="#,##0\ _$_);\(#,##0\ _$\)"/>
  </numFmts>
  <fonts count="29"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u/>
      <sz val="9"/>
      <name val="Arial"/>
      <family val="2"/>
    </font>
    <font>
      <b/>
      <sz val="8"/>
      <color rgb="FFFF0000"/>
      <name val="Arial"/>
      <family val="2"/>
    </font>
    <font>
      <b/>
      <sz val="14"/>
      <name val="Arial"/>
      <family val="2"/>
    </font>
    <font>
      <b/>
      <sz val="12"/>
      <name val="Arial"/>
      <family val="2"/>
    </font>
    <font>
      <b/>
      <u/>
      <sz val="10"/>
      <name val="Arial"/>
      <family val="2"/>
    </font>
    <font>
      <u/>
      <sz val="10"/>
      <name val="Arial"/>
      <family val="2"/>
    </font>
    <font>
      <b/>
      <sz val="10"/>
      <color rgb="FFFF0000"/>
      <name val="Arial"/>
      <family val="2"/>
    </font>
    <font>
      <b/>
      <sz val="6"/>
      <name val="Arial"/>
      <family val="2"/>
    </font>
    <font>
      <b/>
      <sz val="7"/>
      <name val="Arial"/>
      <family val="2"/>
    </font>
    <font>
      <i/>
      <sz val="10"/>
      <name val="Arial"/>
      <family val="2"/>
    </font>
    <font>
      <i/>
      <u/>
      <sz val="10"/>
      <name val="Arial"/>
      <family val="2"/>
    </font>
    <font>
      <sz val="10"/>
      <color rgb="FF4C4C4C"/>
      <name val="Arial"/>
      <family val="2"/>
    </font>
    <font>
      <b/>
      <sz val="9"/>
      <color rgb="FF00B050"/>
      <name val="Arial"/>
      <family val="2"/>
    </font>
    <font>
      <b/>
      <sz val="10"/>
      <color rgb="FF00B050"/>
      <name val="Arial"/>
      <family val="2"/>
    </font>
    <font>
      <sz val="10"/>
      <color theme="9"/>
      <name val="Arial"/>
      <family val="2"/>
    </font>
  </fonts>
  <fills count="11">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rgb="FFFFFF99"/>
        <bgColor indexed="64"/>
      </patternFill>
    </fill>
    <fill>
      <patternFill patternType="solid">
        <fgColor rgb="FFFF2C79"/>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
      <patternFill patternType="solid">
        <fgColor rgb="FFFF0063"/>
        <bgColor indexed="64"/>
      </patternFill>
    </fill>
    <fill>
      <patternFill patternType="solid">
        <fgColor rgb="FFF7D1E1"/>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thick">
        <color indexed="64"/>
      </left>
      <right style="thick">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ck">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1">
    <xf numFmtId="0" fontId="0" fillId="0" borderId="0"/>
  </cellStyleXfs>
  <cellXfs count="613">
    <xf numFmtId="0" fontId="0" fillId="0" borderId="0" xfId="0"/>
    <xf numFmtId="0" fontId="4" fillId="0" borderId="0" xfId="0" applyFont="1"/>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3" fontId="6" fillId="0" borderId="1" xfId="0" applyNumberFormat="1" applyFont="1" applyBorder="1" applyAlignment="1">
      <alignment horizontal="center" vertical="center"/>
    </xf>
    <xf numFmtId="0" fontId="5" fillId="0" borderId="2" xfId="0" applyFont="1" applyBorder="1" applyAlignment="1">
      <alignment horizontal="center" vertical="center"/>
    </xf>
    <xf numFmtId="0" fontId="3" fillId="0" borderId="0" xfId="0" applyFont="1"/>
    <xf numFmtId="0" fontId="7" fillId="0" borderId="0" xfId="0" applyFont="1" applyAlignment="1">
      <alignment vertical="center"/>
    </xf>
    <xf numFmtId="0" fontId="2" fillId="0" borderId="0" xfId="0" applyFont="1" applyAlignment="1">
      <alignment vertical="center"/>
    </xf>
    <xf numFmtId="0" fontId="2" fillId="0" borderId="0" xfId="0" applyFont="1"/>
    <xf numFmtId="0" fontId="8" fillId="0" borderId="0" xfId="0" applyFont="1" applyAlignment="1">
      <alignment vertical="center"/>
    </xf>
    <xf numFmtId="0" fontId="5" fillId="0" borderId="0" xfId="0" applyFont="1" applyAlignment="1">
      <alignment vertical="center"/>
    </xf>
    <xf numFmtId="0" fontId="5" fillId="0" borderId="0" xfId="0" applyFont="1"/>
    <xf numFmtId="0" fontId="5" fillId="0" borderId="0" xfId="0" applyFont="1" applyAlignment="1">
      <alignment horizontal="center"/>
    </xf>
    <xf numFmtId="3" fontId="5" fillId="0" borderId="2" xfId="0" applyNumberFormat="1" applyFont="1" applyBorder="1" applyAlignment="1">
      <alignment horizontal="center" vertical="center"/>
    </xf>
    <xf numFmtId="3" fontId="6" fillId="0" borderId="2" xfId="0" applyNumberFormat="1" applyFont="1" applyBorder="1" applyAlignment="1">
      <alignment horizontal="center" vertical="center"/>
    </xf>
    <xf numFmtId="0" fontId="5" fillId="0" borderId="3" xfId="0" applyFont="1" applyBorder="1" applyAlignment="1">
      <alignment horizontal="center" vertical="center"/>
    </xf>
    <xf numFmtId="3" fontId="5" fillId="0" borderId="3"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4" xfId="0" applyFont="1" applyBorder="1" applyAlignment="1">
      <alignment horizontal="center" vertical="center"/>
    </xf>
    <xf numFmtId="3" fontId="5" fillId="0" borderId="4" xfId="0" applyNumberFormat="1" applyFont="1" applyBorder="1" applyAlignment="1">
      <alignment horizontal="center" vertical="center"/>
    </xf>
    <xf numFmtId="3" fontId="6" fillId="0" borderId="4" xfId="0" applyNumberFormat="1" applyFont="1" applyBorder="1" applyAlignment="1">
      <alignment horizontal="center" vertical="center"/>
    </xf>
    <xf numFmtId="0" fontId="10" fillId="0" borderId="0" xfId="0" applyFont="1"/>
    <xf numFmtId="166" fontId="4" fillId="0" borderId="0" xfId="0" applyNumberFormat="1" applyFont="1" applyAlignment="1">
      <alignment vertical="center"/>
    </xf>
    <xf numFmtId="166" fontId="4" fillId="0" borderId="0" xfId="0" applyNumberFormat="1" applyFont="1" applyAlignment="1">
      <alignment horizontal="right" vertical="center"/>
    </xf>
    <xf numFmtId="2" fontId="4" fillId="0" borderId="0" xfId="0" applyNumberFormat="1" applyFont="1" applyAlignment="1">
      <alignment horizontal="center"/>
    </xf>
    <xf numFmtId="165" fontId="9" fillId="0" borderId="1" xfId="0" applyNumberFormat="1" applyFont="1" applyBorder="1" applyAlignment="1">
      <alignment horizontal="center"/>
    </xf>
    <xf numFmtId="0" fontId="10" fillId="0" borderId="0" xfId="0" applyFont="1" applyAlignment="1">
      <alignment vertical="center"/>
    </xf>
    <xf numFmtId="167" fontId="4" fillId="0" borderId="1" xfId="0" applyNumberFormat="1" applyFont="1" applyBorder="1" applyAlignment="1">
      <alignment horizontal="center"/>
    </xf>
    <xf numFmtId="0" fontId="4" fillId="0" borderId="1" xfId="0" applyFont="1" applyBorder="1"/>
    <xf numFmtId="166" fontId="4" fillId="0" borderId="1" xfId="0" applyNumberFormat="1" applyFont="1" applyBorder="1" applyAlignment="1">
      <alignment horizontal="right" vertical="center"/>
    </xf>
    <xf numFmtId="0" fontId="9" fillId="0" borderId="1" xfId="0" applyFont="1" applyBorder="1"/>
    <xf numFmtId="166" fontId="9" fillId="0" borderId="1" xfId="0" applyNumberFormat="1" applyFont="1" applyBorder="1" applyAlignment="1">
      <alignment horizontal="right" vertical="center"/>
    </xf>
    <xf numFmtId="166" fontId="4" fillId="0" borderId="0" xfId="0" applyNumberFormat="1" applyFont="1" applyAlignment="1">
      <alignment horizontal="center" vertical="center"/>
    </xf>
    <xf numFmtId="166" fontId="4" fillId="0" borderId="0" xfId="0" applyNumberFormat="1" applyFont="1"/>
    <xf numFmtId="166" fontId="4" fillId="0" borderId="0" xfId="0" applyNumberFormat="1" applyFont="1" applyAlignment="1">
      <alignment horizontal="right"/>
    </xf>
    <xf numFmtId="2" fontId="4" fillId="0" borderId="1" xfId="0" applyNumberFormat="1" applyFont="1" applyBorder="1" applyAlignment="1">
      <alignment horizontal="center"/>
    </xf>
    <xf numFmtId="2" fontId="9" fillId="0" borderId="1" xfId="0" applyNumberFormat="1" applyFont="1" applyBorder="1" applyAlignment="1">
      <alignment horizontal="center"/>
    </xf>
    <xf numFmtId="166" fontId="4" fillId="0" borderId="1" xfId="0" applyNumberFormat="1" applyFont="1" applyBorder="1" applyAlignment="1">
      <alignment horizontal="right"/>
    </xf>
    <xf numFmtId="2" fontId="4" fillId="0" borderId="0" xfId="0" applyNumberFormat="1" applyFont="1"/>
    <xf numFmtId="0" fontId="4" fillId="0" borderId="0" xfId="0" applyFont="1" applyAlignment="1">
      <alignment horizontal="left"/>
    </xf>
    <xf numFmtId="49" fontId="12" fillId="0" borderId="0" xfId="0" applyNumberFormat="1" applyFont="1" applyProtection="1">
      <protection locked="0"/>
    </xf>
    <xf numFmtId="49" fontId="12" fillId="0" borderId="0" xfId="0" applyNumberFormat="1" applyFont="1" applyAlignment="1" applyProtection="1">
      <alignment horizontal="right"/>
      <protection locked="0"/>
    </xf>
    <xf numFmtId="0" fontId="9" fillId="0" borderId="0" xfId="0" applyFont="1" applyAlignment="1">
      <alignment horizontal="left"/>
    </xf>
    <xf numFmtId="3" fontId="5" fillId="0" borderId="0" xfId="0" applyNumberFormat="1" applyFont="1" applyAlignment="1">
      <alignment horizontal="center" vertical="center"/>
    </xf>
    <xf numFmtId="166" fontId="9" fillId="0" borderId="0" xfId="0" applyNumberFormat="1" applyFont="1" applyAlignment="1">
      <alignment horizontal="right" vertical="center"/>
    </xf>
    <xf numFmtId="0" fontId="4" fillId="0" borderId="5" xfId="0" applyFont="1" applyBorder="1"/>
    <xf numFmtId="0" fontId="9" fillId="0" borderId="5" xfId="0" applyFont="1" applyBorder="1"/>
    <xf numFmtId="166" fontId="9" fillId="0" borderId="2" xfId="0" applyNumberFormat="1" applyFont="1" applyBorder="1" applyAlignment="1">
      <alignment horizontal="right" vertical="center"/>
    </xf>
    <xf numFmtId="0" fontId="4" fillId="0" borderId="7" xfId="0" applyFont="1" applyBorder="1"/>
    <xf numFmtId="0" fontId="13" fillId="0" borderId="0" xfId="0" applyFont="1" applyAlignment="1">
      <alignment vertical="center"/>
    </xf>
    <xf numFmtId="0" fontId="9" fillId="0" borderId="0" xfId="0" applyFont="1"/>
    <xf numFmtId="0" fontId="5" fillId="0" borderId="1" xfId="0" applyFont="1" applyBorder="1"/>
    <xf numFmtId="0" fontId="6" fillId="0" borderId="1" xfId="0" applyFont="1" applyBorder="1"/>
    <xf numFmtId="0" fontId="6" fillId="0" borderId="1" xfId="0" applyFont="1" applyBorder="1" applyAlignment="1">
      <alignment horizontal="left" vertical="center"/>
    </xf>
    <xf numFmtId="2" fontId="10" fillId="0" borderId="15" xfId="0" applyNumberFormat="1" applyFont="1" applyBorder="1"/>
    <xf numFmtId="2" fontId="10" fillId="0" borderId="16" xfId="0" applyNumberFormat="1" applyFont="1" applyBorder="1"/>
    <xf numFmtId="166" fontId="10" fillId="0" borderId="17" xfId="0" applyNumberFormat="1" applyFont="1" applyBorder="1" applyAlignment="1">
      <alignment horizontal="right" vertical="center"/>
    </xf>
    <xf numFmtId="166" fontId="9" fillId="0" borderId="16" xfId="0" applyNumberFormat="1" applyFont="1" applyBorder="1" applyAlignment="1">
      <alignment horizontal="right" vertical="center"/>
    </xf>
    <xf numFmtId="166" fontId="10" fillId="0" borderId="19" xfId="0" applyNumberFormat="1" applyFont="1" applyBorder="1" applyAlignment="1">
      <alignment horizontal="right" vertical="center"/>
    </xf>
    <xf numFmtId="166" fontId="5" fillId="0" borderId="11" xfId="0" applyNumberFormat="1" applyFont="1" applyBorder="1" applyAlignment="1">
      <alignment vertical="center"/>
    </xf>
    <xf numFmtId="166" fontId="6" fillId="0" borderId="11" xfId="0" applyNumberFormat="1" applyFont="1" applyBorder="1" applyAlignment="1">
      <alignment horizontal="right" vertical="center"/>
    </xf>
    <xf numFmtId="166" fontId="5" fillId="0" borderId="0" xfId="0" applyNumberFormat="1" applyFont="1" applyAlignment="1">
      <alignment horizontal="left" vertical="center"/>
    </xf>
    <xf numFmtId="0" fontId="5" fillId="0" borderId="0" xfId="0" applyFont="1" applyAlignment="1">
      <alignment horizontal="left" vertical="center"/>
    </xf>
    <xf numFmtId="166" fontId="5" fillId="0" borderId="0" xfId="0" applyNumberFormat="1" applyFont="1" applyAlignment="1">
      <alignment horizontal="right" vertical="center"/>
    </xf>
    <xf numFmtId="0" fontId="4" fillId="0" borderId="0" xfId="0" applyFont="1" applyProtection="1">
      <protection locked="0"/>
    </xf>
    <xf numFmtId="0" fontId="4" fillId="0" borderId="0" xfId="0" applyFont="1" applyAlignment="1" applyProtection="1">
      <alignment horizontal="left"/>
      <protection locked="0"/>
    </xf>
    <xf numFmtId="49" fontId="9" fillId="0" borderId="0" xfId="0" applyNumberFormat="1" applyFont="1" applyAlignment="1">
      <alignment horizontal="left"/>
    </xf>
    <xf numFmtId="38" fontId="9" fillId="0" borderId="0" xfId="0" applyNumberFormat="1" applyFont="1"/>
    <xf numFmtId="0" fontId="2" fillId="0" borderId="0" xfId="0" applyFont="1" applyProtection="1">
      <protection locked="0"/>
    </xf>
    <xf numFmtId="38" fontId="10" fillId="0" borderId="0" xfId="0" applyNumberFormat="1" applyFont="1"/>
    <xf numFmtId="0" fontId="10" fillId="0" borderId="0" xfId="0" applyFont="1" applyAlignment="1">
      <alignment horizontal="right"/>
    </xf>
    <xf numFmtId="165" fontId="5" fillId="0" borderId="1" xfId="0" applyNumberFormat="1" applyFont="1" applyBorder="1" applyAlignment="1">
      <alignment horizontal="center"/>
    </xf>
    <xf numFmtId="166" fontId="5" fillId="0" borderId="1" xfId="0" applyNumberFormat="1" applyFont="1" applyBorder="1" applyAlignment="1">
      <alignment horizontal="right"/>
    </xf>
    <xf numFmtId="166" fontId="5" fillId="0" borderId="23" xfId="0" applyNumberFormat="1" applyFont="1" applyBorder="1" applyAlignment="1">
      <alignment horizontal="right"/>
    </xf>
    <xf numFmtId="165" fontId="6" fillId="0" borderId="0" xfId="0" applyNumberFormat="1" applyFont="1" applyAlignment="1">
      <alignment horizontal="center"/>
    </xf>
    <xf numFmtId="0" fontId="6" fillId="0" borderId="0" xfId="0" applyFont="1"/>
    <xf numFmtId="166" fontId="6" fillId="0" borderId="1" xfId="0" applyNumberFormat="1" applyFont="1" applyBorder="1" applyAlignment="1">
      <alignment horizontal="right"/>
    </xf>
    <xf numFmtId="166" fontId="6" fillId="0" borderId="23" xfId="0" applyNumberFormat="1" applyFont="1" applyBorder="1" applyAlignment="1">
      <alignment horizontal="right"/>
    </xf>
    <xf numFmtId="165" fontId="5" fillId="0" borderId="0" xfId="0" applyNumberFormat="1" applyFont="1" applyAlignment="1">
      <alignment horizontal="center"/>
    </xf>
    <xf numFmtId="166" fontId="6" fillId="0" borderId="11" xfId="0" applyNumberFormat="1" applyFont="1" applyBorder="1"/>
    <xf numFmtId="166" fontId="5" fillId="0" borderId="0" xfId="0" applyNumberFormat="1" applyFont="1"/>
    <xf numFmtId="2" fontId="6" fillId="0" borderId="0" xfId="0" applyNumberFormat="1" applyFont="1" applyAlignment="1">
      <alignment horizontal="center"/>
    </xf>
    <xf numFmtId="2" fontId="5" fillId="0" borderId="0" xfId="0" applyNumberFormat="1" applyFont="1" applyAlignment="1">
      <alignment horizontal="center"/>
    </xf>
    <xf numFmtId="166" fontId="6" fillId="0" borderId="5" xfId="0" applyNumberFormat="1" applyFont="1" applyBorder="1" applyAlignment="1">
      <alignment horizontal="right"/>
    </xf>
    <xf numFmtId="2" fontId="6" fillId="0" borderId="1" xfId="0" applyNumberFormat="1" applyFont="1" applyBorder="1" applyAlignment="1">
      <alignment horizontal="center"/>
    </xf>
    <xf numFmtId="166" fontId="9" fillId="0" borderId="11" xfId="0" applyNumberFormat="1" applyFont="1" applyBorder="1" applyAlignment="1">
      <alignment horizontal="right"/>
    </xf>
    <xf numFmtId="0" fontId="2" fillId="0" borderId="0" xfId="0" applyFont="1" applyAlignment="1">
      <alignment horizontal="left"/>
    </xf>
    <xf numFmtId="166" fontId="5" fillId="0" borderId="5" xfId="0" applyNumberFormat="1" applyFont="1" applyBorder="1" applyAlignment="1">
      <alignment horizontal="right"/>
    </xf>
    <xf numFmtId="0" fontId="5" fillId="0" borderId="24" xfId="0" applyFont="1" applyBorder="1"/>
    <xf numFmtId="0" fontId="3" fillId="0" borderId="24" xfId="0" applyFont="1" applyBorder="1"/>
    <xf numFmtId="166" fontId="5" fillId="0" borderId="24" xfId="0" applyNumberFormat="1" applyFont="1" applyBorder="1" applyAlignment="1">
      <alignment horizontal="left" vertical="center"/>
    </xf>
    <xf numFmtId="166" fontId="5" fillId="0" borderId="24" xfId="0" applyNumberFormat="1" applyFont="1" applyBorder="1"/>
    <xf numFmtId="166" fontId="5" fillId="0" borderId="24" xfId="0" applyNumberFormat="1" applyFont="1" applyBorder="1" applyAlignment="1">
      <alignment horizontal="right" vertical="center"/>
    </xf>
    <xf numFmtId="0" fontId="6" fillId="0" borderId="0" xfId="0" applyFont="1" applyAlignment="1">
      <alignment vertical="center"/>
    </xf>
    <xf numFmtId="0" fontId="15" fillId="0" borderId="0" xfId="0" applyFont="1" applyAlignment="1">
      <alignment horizontal="right" vertical="center"/>
    </xf>
    <xf numFmtId="49" fontId="11" fillId="0" borderId="0" xfId="0" applyNumberFormat="1" applyFont="1" applyAlignment="1">
      <alignment horizontal="center" vertical="center"/>
    </xf>
    <xf numFmtId="0" fontId="9" fillId="0" borderId="24" xfId="0" applyFont="1" applyBorder="1"/>
    <xf numFmtId="0" fontId="2" fillId="0" borderId="6" xfId="0" applyFont="1" applyBorder="1" applyAlignment="1">
      <alignment horizontal="left"/>
    </xf>
    <xf numFmtId="166" fontId="10" fillId="0" borderId="11" xfId="0" applyNumberFormat="1" applyFont="1" applyBorder="1"/>
    <xf numFmtId="2" fontId="9" fillId="3" borderId="13" xfId="0" applyNumberFormat="1" applyFont="1" applyFill="1" applyBorder="1" applyAlignment="1">
      <alignment horizontal="center"/>
    </xf>
    <xf numFmtId="166" fontId="9" fillId="3" borderId="13" xfId="0" applyNumberFormat="1" applyFont="1" applyFill="1" applyBorder="1" applyAlignment="1">
      <alignment horizontal="right"/>
    </xf>
    <xf numFmtId="166" fontId="9" fillId="3" borderId="14" xfId="0" applyNumberFormat="1" applyFont="1" applyFill="1" applyBorder="1" applyAlignment="1">
      <alignment horizontal="right"/>
    </xf>
    <xf numFmtId="166" fontId="9" fillId="3" borderId="23" xfId="0" applyNumberFormat="1" applyFont="1" applyFill="1" applyBorder="1"/>
    <xf numFmtId="166" fontId="9" fillId="3" borderId="5" xfId="0" applyNumberFormat="1" applyFont="1" applyFill="1" applyBorder="1"/>
    <xf numFmtId="166" fontId="9" fillId="3" borderId="1" xfId="0" applyNumberFormat="1" applyFont="1" applyFill="1" applyBorder="1"/>
    <xf numFmtId="166" fontId="10" fillId="3" borderId="1" xfId="0" applyNumberFormat="1" applyFont="1" applyFill="1" applyBorder="1"/>
    <xf numFmtId="166" fontId="4" fillId="3" borderId="1" xfId="0" applyNumberFormat="1" applyFont="1" applyFill="1" applyBorder="1" applyAlignment="1">
      <alignment horizontal="right"/>
    </xf>
    <xf numFmtId="166" fontId="4" fillId="3" borderId="1" xfId="0" applyNumberFormat="1" applyFont="1" applyFill="1" applyBorder="1"/>
    <xf numFmtId="2" fontId="2" fillId="3" borderId="5" xfId="0" applyNumberFormat="1" applyFont="1" applyFill="1" applyBorder="1"/>
    <xf numFmtId="166" fontId="5" fillId="4" borderId="1" xfId="0" applyNumberFormat="1" applyFont="1" applyFill="1" applyBorder="1" applyAlignment="1" applyProtection="1">
      <alignment horizontal="center" wrapText="1"/>
      <protection locked="0"/>
    </xf>
    <xf numFmtId="0" fontId="9" fillId="0" borderId="0" xfId="0" applyFont="1" applyProtection="1">
      <protection locked="0"/>
    </xf>
    <xf numFmtId="0" fontId="2" fillId="0" borderId="21" xfId="0" applyFont="1" applyBorder="1" applyAlignment="1" applyProtection="1">
      <alignment horizontal="left"/>
      <protection locked="0"/>
    </xf>
    <xf numFmtId="0" fontId="2" fillId="0" borderId="21" xfId="0" applyFont="1" applyBorder="1" applyProtection="1">
      <protection locked="0"/>
    </xf>
    <xf numFmtId="0" fontId="9" fillId="0" borderId="0" xfId="0" applyFont="1" applyAlignment="1">
      <alignment horizontal="right"/>
    </xf>
    <xf numFmtId="0" fontId="2" fillId="0" borderId="7" xfId="0" applyFont="1" applyBorder="1" applyAlignment="1" applyProtection="1">
      <alignment horizontal="left"/>
      <protection locked="0"/>
    </xf>
    <xf numFmtId="0" fontId="2" fillId="0" borderId="21" xfId="0" applyFont="1" applyBorder="1" applyAlignment="1">
      <alignment horizontal="left"/>
    </xf>
    <xf numFmtId="0" fontId="2" fillId="0" borderId="7" xfId="0" applyFont="1" applyBorder="1" applyAlignment="1">
      <alignment horizontal="left"/>
    </xf>
    <xf numFmtId="0" fontId="2" fillId="0" borderId="21" xfId="0" applyFont="1" applyBorder="1"/>
    <xf numFmtId="0" fontId="1" fillId="0" borderId="0" xfId="0" applyFont="1"/>
    <xf numFmtId="2" fontId="1" fillId="0" borderId="0" xfId="0" applyNumberFormat="1" applyFont="1" applyAlignment="1">
      <alignment horizontal="center"/>
    </xf>
    <xf numFmtId="0" fontId="10" fillId="0" borderId="0" xfId="0" applyFont="1" applyAlignment="1">
      <alignment wrapText="1"/>
    </xf>
    <xf numFmtId="0" fontId="1"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169" fontId="10" fillId="0" borderId="0" xfId="0" applyNumberFormat="1" applyFont="1" applyAlignment="1">
      <alignment horizontal="center" vertical="center" wrapText="1"/>
    </xf>
    <xf numFmtId="169" fontId="1" fillId="0" borderId="0" xfId="0" applyNumberFormat="1" applyFont="1" applyAlignment="1">
      <alignment horizontal="center" vertical="center" wrapText="1"/>
    </xf>
    <xf numFmtId="0" fontId="10" fillId="0" borderId="55" xfId="0" applyFont="1" applyBorder="1" applyAlignment="1">
      <alignment horizontal="center" vertical="center" wrapText="1"/>
    </xf>
    <xf numFmtId="0" fontId="1" fillId="0" borderId="0" xfId="0" applyFont="1" applyAlignment="1">
      <alignment horizontal="left" wrapText="1"/>
    </xf>
    <xf numFmtId="0" fontId="1" fillId="0" borderId="24" xfId="0" applyFont="1" applyBorder="1" applyAlignment="1">
      <alignment horizontal="right" wrapText="1"/>
    </xf>
    <xf numFmtId="0" fontId="1" fillId="0" borderId="66" xfId="0" applyFont="1" applyBorder="1"/>
    <xf numFmtId="0" fontId="10" fillId="0" borderId="66" xfId="0" applyFont="1" applyBorder="1" applyAlignment="1">
      <alignment horizontal="right" vertical="center"/>
    </xf>
    <xf numFmtId="169" fontId="10" fillId="0" borderId="67" xfId="0" applyNumberFormat="1" applyFont="1" applyBorder="1" applyAlignment="1">
      <alignment horizontal="right" vertical="center" wrapText="1"/>
    </xf>
    <xf numFmtId="164" fontId="10" fillId="0" borderId="0" xfId="0" applyNumberFormat="1" applyFont="1" applyAlignment="1">
      <alignment horizontal="right" wrapText="1"/>
    </xf>
    <xf numFmtId="0" fontId="10" fillId="0" borderId="20" xfId="0" applyFont="1" applyBorder="1" applyAlignment="1">
      <alignment horizontal="center" vertical="center" wrapText="1"/>
    </xf>
    <xf numFmtId="0" fontId="1" fillId="0" borderId="7" xfId="0" applyFont="1" applyBorder="1" applyAlignment="1">
      <alignment vertical="center"/>
    </xf>
    <xf numFmtId="169" fontId="1" fillId="8" borderId="20" xfId="0" applyNumberFormat="1" applyFont="1" applyFill="1" applyBorder="1" applyAlignment="1">
      <alignment horizontal="right" vertical="center" wrapText="1"/>
    </xf>
    <xf numFmtId="0" fontId="1" fillId="0" borderId="0" xfId="0" applyFont="1" applyAlignment="1">
      <alignment vertical="center"/>
    </xf>
    <xf numFmtId="0" fontId="1" fillId="0" borderId="36" xfId="0" applyFont="1" applyBorder="1" applyAlignment="1">
      <alignment vertical="center"/>
    </xf>
    <xf numFmtId="0" fontId="10" fillId="0" borderId="2" xfId="0" applyFont="1" applyBorder="1" applyAlignment="1">
      <alignment horizontal="center" vertical="center" wrapText="1"/>
    </xf>
    <xf numFmtId="0" fontId="1" fillId="0" borderId="64" xfId="0" applyFont="1" applyBorder="1"/>
    <xf numFmtId="0" fontId="1" fillId="0" borderId="65" xfId="0" applyFont="1" applyBorder="1"/>
    <xf numFmtId="0" fontId="10" fillId="0" borderId="65" xfId="0" applyFont="1" applyBorder="1" applyAlignment="1">
      <alignment horizontal="right" vertical="center" wrapText="1"/>
    </xf>
    <xf numFmtId="0" fontId="1" fillId="0" borderId="65" xfId="0" applyFont="1" applyBorder="1" applyAlignment="1">
      <alignment vertical="center"/>
    </xf>
    <xf numFmtId="0" fontId="1" fillId="0" borderId="90" xfId="0" applyFont="1" applyBorder="1" applyAlignment="1">
      <alignment vertical="center" wrapText="1"/>
    </xf>
    <xf numFmtId="0" fontId="10" fillId="0" borderId="91" xfId="0" applyFont="1" applyBorder="1" applyAlignment="1">
      <alignment horizontal="right" vertical="center"/>
    </xf>
    <xf numFmtId="170" fontId="10" fillId="0" borderId="92" xfId="0" applyNumberFormat="1" applyFont="1" applyBorder="1" applyAlignment="1">
      <alignment horizontal="right" vertical="center" wrapText="1"/>
    </xf>
    <xf numFmtId="170" fontId="10" fillId="7" borderId="19" xfId="0" applyNumberFormat="1" applyFont="1" applyFill="1" applyBorder="1" applyAlignment="1">
      <alignment vertical="center" wrapText="1"/>
    </xf>
    <xf numFmtId="0" fontId="10" fillId="0" borderId="9" xfId="0" applyFont="1" applyBorder="1" applyAlignment="1">
      <alignment horizontal="center" vertical="center" wrapText="1"/>
    </xf>
    <xf numFmtId="0" fontId="1" fillId="0" borderId="64" xfId="0" applyFont="1" applyBorder="1" applyAlignment="1">
      <alignment vertical="center"/>
    </xf>
    <xf numFmtId="0" fontId="1" fillId="0" borderId="65" xfId="0" applyFont="1" applyBorder="1" applyAlignment="1">
      <alignment horizontal="right" vertical="center" wrapText="1"/>
    </xf>
    <xf numFmtId="164" fontId="10" fillId="7" borderId="19" xfId="0" applyNumberFormat="1" applyFont="1" applyFill="1" applyBorder="1" applyAlignment="1">
      <alignment vertical="center" wrapText="1"/>
    </xf>
    <xf numFmtId="0" fontId="1" fillId="0" borderId="0" xfId="0" applyFont="1" applyAlignment="1">
      <alignment horizontal="left" vertical="center"/>
    </xf>
    <xf numFmtId="0" fontId="10" fillId="0" borderId="1" xfId="0" applyFont="1" applyBorder="1" applyAlignment="1">
      <alignment horizontal="center" vertical="center" wrapText="1"/>
    </xf>
    <xf numFmtId="0" fontId="1" fillId="0" borderId="24" xfId="0" applyFont="1" applyBorder="1"/>
    <xf numFmtId="10" fontId="1" fillId="0" borderId="73" xfId="0" applyNumberFormat="1" applyFont="1" applyBorder="1" applyAlignment="1">
      <alignment vertical="center" wrapText="1"/>
    </xf>
    <xf numFmtId="169" fontId="1" fillId="8" borderId="88" xfId="0" applyNumberFormat="1" applyFont="1" applyFill="1" applyBorder="1" applyAlignment="1">
      <alignment horizontal="right" vertical="center" wrapText="1"/>
    </xf>
    <xf numFmtId="10" fontId="1" fillId="8" borderId="60" xfId="0" applyNumberFormat="1" applyFont="1" applyFill="1" applyBorder="1" applyAlignment="1">
      <alignment vertical="center" wrapText="1"/>
    </xf>
    <xf numFmtId="0" fontId="10" fillId="0" borderId="65" xfId="0" applyFont="1" applyBorder="1" applyAlignment="1">
      <alignment horizontal="right" vertical="center"/>
    </xf>
    <xf numFmtId="0" fontId="10" fillId="0" borderId="90" xfId="0" applyFont="1" applyBorder="1" applyAlignment="1">
      <alignment horizontal="right" vertical="center"/>
    </xf>
    <xf numFmtId="0" fontId="10" fillId="0" borderId="97" xfId="0" applyFont="1" applyBorder="1" applyAlignment="1">
      <alignment horizontal="right" vertical="center"/>
    </xf>
    <xf numFmtId="169" fontId="10" fillId="7" borderId="84" xfId="0" applyNumberFormat="1" applyFont="1" applyFill="1" applyBorder="1" applyAlignment="1">
      <alignment horizontal="right" vertical="center" wrapText="1"/>
    </xf>
    <xf numFmtId="10" fontId="10" fillId="7" borderId="67" xfId="0" applyNumberFormat="1" applyFont="1" applyFill="1" applyBorder="1" applyAlignment="1">
      <alignment vertical="center" wrapText="1"/>
    </xf>
    <xf numFmtId="0" fontId="1" fillId="0" borderId="7" xfId="0" applyFont="1" applyBorder="1" applyAlignment="1">
      <alignment horizontal="left"/>
    </xf>
    <xf numFmtId="0" fontId="1" fillId="0" borderId="0" xfId="0" applyFont="1" applyAlignment="1">
      <alignment horizontal="center" vertical="top" wrapText="1"/>
    </xf>
    <xf numFmtId="0" fontId="1" fillId="0" borderId="0" xfId="0" applyFont="1" applyAlignment="1">
      <alignment horizontal="right" vertical="top" wrapText="1"/>
    </xf>
    <xf numFmtId="0" fontId="1" fillId="0" borderId="0" xfId="0" applyFont="1" applyAlignment="1">
      <alignment horizontal="center" vertical="center" wrapText="1"/>
    </xf>
    <xf numFmtId="0" fontId="1" fillId="0" borderId="0" xfId="0" applyFont="1" applyAlignment="1">
      <alignment horizontal="right" wrapText="1"/>
    </xf>
    <xf numFmtId="0" fontId="10" fillId="0" borderId="0" xfId="0" applyFont="1" applyAlignment="1">
      <alignment horizontal="left" wrapText="1"/>
    </xf>
    <xf numFmtId="0" fontId="19" fillId="0" borderId="0" xfId="0" applyFont="1" applyAlignment="1">
      <alignment horizontal="left" vertical="top" wrapText="1"/>
    </xf>
    <xf numFmtId="0" fontId="4" fillId="5" borderId="0" xfId="0" applyFont="1" applyFill="1"/>
    <xf numFmtId="0" fontId="10" fillId="0" borderId="0" xfId="0" applyFont="1" applyAlignment="1">
      <alignment horizontal="right" vertical="center"/>
    </xf>
    <xf numFmtId="0" fontId="10" fillId="0" borderId="55" xfId="0" applyFont="1" applyBorder="1" applyAlignment="1">
      <alignment horizontal="right" vertical="center" wrapText="1"/>
    </xf>
    <xf numFmtId="164" fontId="10" fillId="0" borderId="67" xfId="0" applyNumberFormat="1" applyFont="1" applyBorder="1" applyAlignment="1">
      <alignment horizontal="right" vertical="center" wrapText="1"/>
    </xf>
    <xf numFmtId="10" fontId="1" fillId="0" borderId="83" xfId="0" applyNumberFormat="1" applyFont="1" applyBorder="1" applyAlignment="1">
      <alignment vertical="center" wrapText="1"/>
    </xf>
    <xf numFmtId="0" fontId="4" fillId="9" borderId="0" xfId="0" applyFont="1" applyFill="1" applyProtection="1">
      <protection locked="0"/>
    </xf>
    <xf numFmtId="2" fontId="4" fillId="9" borderId="0" xfId="0" applyNumberFormat="1" applyFont="1" applyFill="1" applyAlignment="1">
      <alignment horizontal="center"/>
    </xf>
    <xf numFmtId="0" fontId="4" fillId="9" borderId="0" xfId="0" applyFont="1" applyFill="1" applyAlignment="1">
      <alignment horizontal="left"/>
    </xf>
    <xf numFmtId="166" fontId="4" fillId="9" borderId="0" xfId="0" applyNumberFormat="1" applyFont="1" applyFill="1"/>
    <xf numFmtId="166" fontId="4" fillId="9" borderId="0" xfId="0" applyNumberFormat="1" applyFont="1" applyFill="1" applyAlignment="1">
      <alignment horizontal="right"/>
    </xf>
    <xf numFmtId="0" fontId="2" fillId="9" borderId="0" xfId="0" applyFont="1" applyFill="1"/>
    <xf numFmtId="0" fontId="5" fillId="9" borderId="0" xfId="0" applyFont="1" applyFill="1"/>
    <xf numFmtId="49" fontId="9" fillId="2" borderId="1" xfId="0" applyNumberFormat="1" applyFont="1" applyFill="1" applyBorder="1" applyAlignment="1">
      <alignment horizontal="center" vertical="center" wrapText="1"/>
    </xf>
    <xf numFmtId="166" fontId="9" fillId="2" borderId="1" xfId="0" applyNumberFormat="1" applyFont="1" applyFill="1" applyBorder="1" applyAlignment="1">
      <alignment horizontal="center" vertical="center" wrapText="1"/>
    </xf>
    <xf numFmtId="0" fontId="4" fillId="0" borderId="0" xfId="0" applyFont="1" applyAlignment="1">
      <alignment vertical="center"/>
    </xf>
    <xf numFmtId="167" fontId="4" fillId="0" borderId="101" xfId="0" applyNumberFormat="1" applyFont="1" applyBorder="1" applyAlignment="1">
      <alignment horizontal="center"/>
    </xf>
    <xf numFmtId="166" fontId="4" fillId="0" borderId="101" xfId="0" applyNumberFormat="1" applyFont="1" applyBorder="1" applyAlignment="1">
      <alignment horizontal="right" vertical="center"/>
    </xf>
    <xf numFmtId="165" fontId="9" fillId="0" borderId="8" xfId="0" applyNumberFormat="1" applyFont="1" applyBorder="1" applyAlignment="1">
      <alignment horizontal="center"/>
    </xf>
    <xf numFmtId="0" fontId="9" fillId="0" borderId="8" xfId="0" applyFont="1" applyBorder="1"/>
    <xf numFmtId="166" fontId="9" fillId="0" borderId="8" xfId="0" applyNumberFormat="1" applyFont="1" applyBorder="1" applyAlignment="1">
      <alignment horizontal="right" vertical="center"/>
    </xf>
    <xf numFmtId="165" fontId="9" fillId="0" borderId="101" xfId="0" applyNumberFormat="1" applyFont="1" applyBorder="1" applyAlignment="1">
      <alignment horizontal="center"/>
    </xf>
    <xf numFmtId="167" fontId="4" fillId="0" borderId="8" xfId="0" applyNumberFormat="1" applyFont="1" applyBorder="1" applyAlignment="1">
      <alignment horizontal="center"/>
    </xf>
    <xf numFmtId="0" fontId="4" fillId="0" borderId="8" xfId="0" applyFont="1" applyBorder="1"/>
    <xf numFmtId="166" fontId="4" fillId="0" borderId="8" xfId="0" applyNumberFormat="1" applyFont="1" applyBorder="1" applyAlignment="1">
      <alignment horizontal="right" vertical="center"/>
    </xf>
    <xf numFmtId="0" fontId="4" fillId="0" borderId="9" xfId="0" applyFont="1" applyBorder="1"/>
    <xf numFmtId="2" fontId="4" fillId="0" borderId="8" xfId="0" applyNumberFormat="1" applyFont="1" applyBorder="1" applyAlignment="1">
      <alignment horizontal="center"/>
    </xf>
    <xf numFmtId="0" fontId="1" fillId="0" borderId="21" xfId="0" applyFont="1" applyBorder="1" applyAlignment="1">
      <alignment horizontal="left"/>
    </xf>
    <xf numFmtId="0" fontId="2" fillId="0" borderId="7" xfId="0" applyFont="1" applyBorder="1" applyProtection="1">
      <protection locked="0"/>
    </xf>
    <xf numFmtId="0" fontId="4" fillId="0" borderId="7" xfId="0" applyFont="1" applyBorder="1" applyAlignment="1">
      <alignment horizontal="left"/>
    </xf>
    <xf numFmtId="2" fontId="9" fillId="3" borderId="8" xfId="0" applyNumberFormat="1" applyFont="1" applyFill="1" applyBorder="1" applyAlignment="1">
      <alignment horizontal="center" vertical="center"/>
    </xf>
    <xf numFmtId="0" fontId="9" fillId="3" borderId="8" xfId="0" applyFont="1" applyFill="1" applyBorder="1" applyAlignment="1">
      <alignment vertical="center"/>
    </xf>
    <xf numFmtId="166" fontId="9" fillId="3" borderId="8" xfId="0" applyNumberFormat="1" applyFont="1" applyFill="1" applyBorder="1" applyAlignment="1">
      <alignment horizontal="center" vertical="center"/>
    </xf>
    <xf numFmtId="166" fontId="9" fillId="3" borderId="8" xfId="0" applyNumberFormat="1" applyFont="1" applyFill="1" applyBorder="1" applyAlignment="1">
      <alignment horizontal="center" vertical="center" wrapText="1"/>
    </xf>
    <xf numFmtId="166" fontId="6" fillId="3" borderId="8" xfId="0" applyNumberFormat="1" applyFont="1" applyFill="1" applyBorder="1" applyAlignment="1" applyProtection="1">
      <alignment horizontal="center" vertical="center" wrapText="1"/>
      <protection locked="0"/>
    </xf>
    <xf numFmtId="166" fontId="6" fillId="0" borderId="0" xfId="0" applyNumberFormat="1" applyFont="1" applyAlignment="1" applyProtection="1">
      <alignment horizontal="center" vertical="center" wrapText="1"/>
      <protection locked="0"/>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0" xfId="0" applyFont="1" applyAlignment="1">
      <alignment vertical="center"/>
    </xf>
    <xf numFmtId="0" fontId="4" fillId="0" borderId="7" xfId="0" applyFont="1" applyBorder="1" applyAlignment="1">
      <alignment vertical="center"/>
    </xf>
    <xf numFmtId="3" fontId="5" fillId="3" borderId="1" xfId="0" applyNumberFormat="1" applyFont="1" applyFill="1" applyBorder="1" applyAlignment="1">
      <alignment horizontal="center" vertical="center"/>
    </xf>
    <xf numFmtId="3" fontId="5" fillId="3" borderId="3" xfId="0" applyNumberFormat="1" applyFont="1" applyFill="1" applyBorder="1" applyAlignment="1">
      <alignment horizontal="center" vertical="center"/>
    </xf>
    <xf numFmtId="3" fontId="5" fillId="3" borderId="2" xfId="0" applyNumberFormat="1" applyFont="1" applyFill="1" applyBorder="1" applyAlignment="1">
      <alignment horizontal="center" vertical="center"/>
    </xf>
    <xf numFmtId="3" fontId="5" fillId="3" borderId="4" xfId="0" applyNumberFormat="1" applyFont="1" applyFill="1" applyBorder="1" applyAlignment="1">
      <alignment horizontal="center" vertical="center"/>
    </xf>
    <xf numFmtId="0" fontId="5" fillId="3" borderId="1"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168" fontId="4" fillId="0" borderId="7" xfId="0" applyNumberFormat="1" applyFont="1" applyBorder="1" applyAlignment="1" applyProtection="1">
      <alignment horizontal="left"/>
      <protection locked="0"/>
    </xf>
    <xf numFmtId="166" fontId="5" fillId="0" borderId="1" xfId="0" applyNumberFormat="1" applyFont="1" applyBorder="1" applyAlignment="1">
      <alignment vertical="center"/>
    </xf>
    <xf numFmtId="166" fontId="5" fillId="0" borderId="5" xfId="0" applyNumberFormat="1" applyFont="1" applyBorder="1" applyAlignment="1">
      <alignment vertical="center"/>
    </xf>
    <xf numFmtId="166" fontId="6" fillId="0" borderId="1" xfId="0" applyNumberFormat="1" applyFont="1" applyBorder="1" applyAlignment="1">
      <alignment horizontal="right" vertical="center"/>
    </xf>
    <xf numFmtId="166" fontId="6" fillId="0" borderId="5" xfId="0" applyNumberFormat="1" applyFont="1" applyBorder="1" applyAlignment="1">
      <alignment horizontal="right" vertical="center"/>
    </xf>
    <xf numFmtId="166" fontId="6" fillId="0" borderId="1" xfId="0" applyNumberFormat="1" applyFont="1" applyBorder="1"/>
    <xf numFmtId="166" fontId="6" fillId="0" borderId="5" xfId="0" applyNumberFormat="1" applyFont="1" applyBorder="1"/>
    <xf numFmtId="166" fontId="9" fillId="3" borderId="12" xfId="0" applyNumberFormat="1" applyFont="1" applyFill="1" applyBorder="1" applyAlignment="1">
      <alignment horizontal="right"/>
    </xf>
    <xf numFmtId="166" fontId="9" fillId="0" borderId="12" xfId="0" applyNumberFormat="1" applyFont="1" applyBorder="1" applyAlignment="1">
      <alignment horizontal="right"/>
    </xf>
    <xf numFmtId="166" fontId="9" fillId="0" borderId="13" xfId="0" applyNumberFormat="1" applyFont="1" applyBorder="1" applyAlignment="1">
      <alignment horizontal="right"/>
    </xf>
    <xf numFmtId="0" fontId="4" fillId="0" borderId="7" xfId="0" applyFont="1" applyBorder="1" applyProtection="1">
      <protection locked="0"/>
    </xf>
    <xf numFmtId="0" fontId="9" fillId="3" borderId="8" xfId="0" applyFont="1" applyFill="1" applyBorder="1" applyAlignment="1">
      <alignment horizontal="center" vertical="center"/>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3" borderId="8" xfId="0" applyFont="1" applyFill="1" applyBorder="1" applyAlignment="1">
      <alignment horizontal="center" vertical="center" wrapText="1"/>
    </xf>
    <xf numFmtId="49" fontId="10" fillId="0" borderId="0" xfId="0" applyNumberFormat="1" applyFont="1" applyAlignment="1">
      <alignment horizontal="center"/>
    </xf>
    <xf numFmtId="0" fontId="10" fillId="0" borderId="0" xfId="0" applyFont="1" applyAlignment="1">
      <alignment horizontal="center" vertical="center"/>
    </xf>
    <xf numFmtId="166" fontId="9" fillId="0" borderId="0" xfId="0" applyNumberFormat="1" applyFont="1" applyAlignment="1">
      <alignment horizontal="center" vertical="center"/>
    </xf>
    <xf numFmtId="49" fontId="1" fillId="0" borderId="0" xfId="0" applyNumberFormat="1" applyFont="1" applyAlignment="1">
      <alignment horizontal="center"/>
    </xf>
    <xf numFmtId="49" fontId="10" fillId="0" borderId="0" xfId="0" applyNumberFormat="1" applyFont="1" applyAlignment="1">
      <alignment horizontal="center" vertical="center"/>
    </xf>
    <xf numFmtId="166" fontId="10" fillId="0" borderId="0" xfId="0" applyNumberFormat="1" applyFont="1"/>
    <xf numFmtId="0" fontId="4" fillId="7" borderId="1" xfId="0" applyFont="1" applyFill="1" applyBorder="1" applyAlignment="1">
      <alignment vertical="center" wrapText="1"/>
    </xf>
    <xf numFmtId="0" fontId="4" fillId="7" borderId="1" xfId="0" applyFont="1" applyFill="1" applyBorder="1" applyAlignment="1">
      <alignment horizontal="left" vertical="center" wrapText="1"/>
    </xf>
    <xf numFmtId="166" fontId="4" fillId="0" borderId="21" xfId="0" applyNumberFormat="1" applyFont="1" applyBorder="1" applyAlignment="1">
      <alignment vertical="center"/>
    </xf>
    <xf numFmtId="0" fontId="0" fillId="7" borderId="21" xfId="0" applyFill="1" applyBorder="1" applyAlignment="1">
      <alignment horizontal="left" vertical="center"/>
    </xf>
    <xf numFmtId="0" fontId="0" fillId="7" borderId="2" xfId="0" applyFill="1" applyBorder="1" applyAlignment="1">
      <alignment horizontal="left" vertical="center"/>
    </xf>
    <xf numFmtId="0" fontId="1" fillId="7" borderId="21" xfId="0" applyFont="1" applyFill="1" applyBorder="1" applyAlignment="1">
      <alignment horizontal="left" vertical="center"/>
    </xf>
    <xf numFmtId="167" fontId="4" fillId="0" borderId="1" xfId="0" applyNumberFormat="1" applyFont="1" applyBorder="1" applyAlignment="1">
      <alignment horizontal="left" vertical="center"/>
    </xf>
    <xf numFmtId="0" fontId="4" fillId="0" borderId="35" xfId="0" applyFont="1" applyBorder="1"/>
    <xf numFmtId="2" fontId="1" fillId="5" borderId="0" xfId="0" applyNumberFormat="1" applyFont="1" applyFill="1" applyAlignment="1">
      <alignment horizontal="center"/>
    </xf>
    <xf numFmtId="3" fontId="6" fillId="0" borderId="0" xfId="0" applyNumberFormat="1" applyFont="1" applyAlignment="1">
      <alignment horizontal="center" vertical="center"/>
    </xf>
    <xf numFmtId="2" fontId="2" fillId="0" borderId="0" xfId="0" applyNumberFormat="1" applyFont="1"/>
    <xf numFmtId="0" fontId="10" fillId="0" borderId="0" xfId="0" applyFont="1" applyAlignment="1">
      <alignment horizontal="left"/>
    </xf>
    <xf numFmtId="166" fontId="4" fillId="3" borderId="2" xfId="0" applyNumberFormat="1" applyFont="1" applyFill="1" applyBorder="1"/>
    <xf numFmtId="2" fontId="4" fillId="10" borderId="103" xfId="0" applyNumberFormat="1" applyFont="1" applyFill="1" applyBorder="1" applyAlignment="1">
      <alignment horizontal="center" vertical="center"/>
    </xf>
    <xf numFmtId="166" fontId="10" fillId="10" borderId="19" xfId="0" applyNumberFormat="1" applyFont="1" applyFill="1" applyBorder="1"/>
    <xf numFmtId="2" fontId="10" fillId="10" borderId="30" xfId="0" applyNumberFormat="1" applyFont="1" applyFill="1" applyBorder="1" applyAlignment="1">
      <alignment horizontal="right"/>
    </xf>
    <xf numFmtId="166" fontId="5" fillId="7" borderId="1" xfId="0" applyNumberFormat="1" applyFont="1" applyFill="1" applyBorder="1" applyAlignment="1">
      <alignment vertical="center"/>
    </xf>
    <xf numFmtId="166" fontId="6" fillId="7" borderId="1" xfId="0" applyNumberFormat="1" applyFont="1" applyFill="1" applyBorder="1"/>
    <xf numFmtId="166" fontId="6" fillId="7" borderId="1" xfId="0" applyNumberFormat="1" applyFont="1" applyFill="1" applyBorder="1" applyAlignment="1">
      <alignment horizontal="right" vertical="center"/>
    </xf>
    <xf numFmtId="166" fontId="5" fillId="7" borderId="10" xfId="0" applyNumberFormat="1" applyFont="1" applyFill="1" applyBorder="1" applyAlignment="1">
      <alignment vertical="center"/>
    </xf>
    <xf numFmtId="166" fontId="6" fillId="7" borderId="10" xfId="0" applyNumberFormat="1" applyFont="1" applyFill="1" applyBorder="1" applyAlignment="1">
      <alignment horizontal="right" vertical="center"/>
    </xf>
    <xf numFmtId="166" fontId="6" fillId="7" borderId="10" xfId="0" applyNumberFormat="1" applyFont="1" applyFill="1" applyBorder="1"/>
    <xf numFmtId="2" fontId="1" fillId="10" borderId="103" xfId="0" applyNumberFormat="1" applyFont="1" applyFill="1" applyBorder="1" applyAlignment="1">
      <alignment horizontal="center" vertical="center"/>
    </xf>
    <xf numFmtId="166" fontId="9" fillId="0" borderId="0" xfId="0" applyNumberFormat="1" applyFont="1" applyAlignment="1">
      <alignment horizontal="center" vertical="center" wrapText="1"/>
    </xf>
    <xf numFmtId="0" fontId="1" fillId="7" borderId="10" xfId="0" applyFont="1" applyFill="1" applyBorder="1" applyAlignment="1">
      <alignment horizontal="right"/>
    </xf>
    <xf numFmtId="172" fontId="1" fillId="7" borderId="20" xfId="0" applyNumberFormat="1" applyFont="1" applyFill="1" applyBorder="1" applyAlignment="1">
      <alignment horizontal="right"/>
    </xf>
    <xf numFmtId="0" fontId="1" fillId="7" borderId="91" xfId="0" applyFont="1" applyFill="1" applyBorder="1" applyAlignment="1">
      <alignment horizontal="right"/>
    </xf>
    <xf numFmtId="172" fontId="1" fillId="7" borderId="92" xfId="0" applyNumberFormat="1" applyFont="1" applyFill="1" applyBorder="1" applyAlignment="1">
      <alignment horizontal="right"/>
    </xf>
    <xf numFmtId="172" fontId="1" fillId="7" borderId="25" xfId="0" applyNumberFormat="1" applyFont="1" applyFill="1" applyBorder="1" applyAlignment="1">
      <alignment horizontal="right"/>
    </xf>
    <xf numFmtId="172" fontId="1" fillId="7" borderId="104" xfId="0" applyNumberFormat="1" applyFont="1" applyFill="1" applyBorder="1" applyAlignment="1">
      <alignment horizontal="right"/>
    </xf>
    <xf numFmtId="171" fontId="10" fillId="10" borderId="102" xfId="0" applyNumberFormat="1" applyFont="1" applyFill="1" applyBorder="1"/>
    <xf numFmtId="166" fontId="5" fillId="7" borderId="5" xfId="0" applyNumberFormat="1" applyFont="1" applyFill="1" applyBorder="1" applyAlignment="1">
      <alignment vertical="center"/>
    </xf>
    <xf numFmtId="166" fontId="6" fillId="7" borderId="5" xfId="0" applyNumberFormat="1" applyFont="1" applyFill="1" applyBorder="1" applyAlignment="1">
      <alignment horizontal="right" vertical="center"/>
    </xf>
    <xf numFmtId="166" fontId="6" fillId="7" borderId="5" xfId="0" applyNumberFormat="1" applyFont="1" applyFill="1" applyBorder="1"/>
    <xf numFmtId="166" fontId="6" fillId="7" borderId="20" xfId="0" applyNumberFormat="1" applyFont="1" applyFill="1" applyBorder="1"/>
    <xf numFmtId="166" fontId="6" fillId="0" borderId="33" xfId="0" applyNumberFormat="1" applyFont="1" applyBorder="1" applyAlignment="1">
      <alignment horizontal="right" vertical="center"/>
    </xf>
    <xf numFmtId="166" fontId="6" fillId="0" borderId="0" xfId="0" applyNumberFormat="1" applyFont="1" applyAlignment="1">
      <alignment horizontal="right" vertical="center"/>
    </xf>
    <xf numFmtId="0" fontId="5" fillId="0" borderId="98" xfId="0" applyFont="1" applyBorder="1" applyAlignment="1">
      <alignment horizontal="center" vertical="center"/>
    </xf>
    <xf numFmtId="0" fontId="5" fillId="0" borderId="99" xfId="0" applyFont="1" applyBorder="1" applyAlignment="1">
      <alignment horizontal="center" vertical="center"/>
    </xf>
    <xf numFmtId="0" fontId="5" fillId="0" borderId="100" xfId="0" applyFont="1" applyBorder="1" applyAlignment="1">
      <alignment horizontal="center" vertical="center"/>
    </xf>
    <xf numFmtId="0" fontId="4" fillId="0" borderId="0" xfId="0" applyFont="1" applyAlignment="1">
      <alignment horizontal="right"/>
    </xf>
    <xf numFmtId="166" fontId="10" fillId="10" borderId="102" xfId="0" applyNumberFormat="1" applyFont="1" applyFill="1" applyBorder="1"/>
    <xf numFmtId="0" fontId="4" fillId="0" borderId="7" xfId="0" applyFont="1" applyBorder="1" applyAlignment="1" applyProtection="1">
      <alignment horizontal="center"/>
      <protection locked="0"/>
    </xf>
    <xf numFmtId="0" fontId="4" fillId="0" borderId="0" xfId="0" applyFont="1" applyAlignment="1" applyProtection="1">
      <alignment horizontal="center"/>
      <protection locked="0"/>
    </xf>
    <xf numFmtId="49" fontId="9" fillId="3" borderId="20" xfId="0" applyNumberFormat="1" applyFont="1" applyFill="1" applyBorder="1" applyAlignment="1">
      <alignment horizontal="center" vertical="center" wrapText="1"/>
    </xf>
    <xf numFmtId="49" fontId="9" fillId="3" borderId="1" xfId="0" applyNumberFormat="1" applyFont="1" applyFill="1" applyBorder="1" applyAlignment="1">
      <alignment horizontal="center" vertical="center" wrapText="1"/>
    </xf>
    <xf numFmtId="49" fontId="9" fillId="3" borderId="5"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0" fontId="20" fillId="0" borderId="0" xfId="0" applyFont="1"/>
    <xf numFmtId="0" fontId="10" fillId="3" borderId="2" xfId="0" applyFont="1" applyFill="1" applyBorder="1" applyAlignment="1">
      <alignment horizontal="right"/>
    </xf>
    <xf numFmtId="3" fontId="6" fillId="0" borderId="15" xfId="0" applyNumberFormat="1" applyFont="1" applyBorder="1" applyAlignment="1">
      <alignment horizontal="center" vertical="center"/>
    </xf>
    <xf numFmtId="3" fontId="6" fillId="0" borderId="17" xfId="0" applyNumberFormat="1" applyFont="1" applyBorder="1" applyAlignment="1">
      <alignment horizontal="center" vertical="center"/>
    </xf>
    <xf numFmtId="3" fontId="6" fillId="0" borderId="106" xfId="0" applyNumberFormat="1" applyFont="1" applyBorder="1" applyAlignment="1">
      <alignment horizontal="center" vertical="center"/>
    </xf>
    <xf numFmtId="3" fontId="6" fillId="0" borderId="19" xfId="0" applyNumberFormat="1" applyFont="1" applyBorder="1" applyAlignment="1">
      <alignment horizontal="center" vertical="center"/>
    </xf>
    <xf numFmtId="2" fontId="9" fillId="0" borderId="0" xfId="0" applyNumberFormat="1" applyFont="1" applyAlignment="1">
      <alignment horizontal="center"/>
    </xf>
    <xf numFmtId="0" fontId="9" fillId="0" borderId="5" xfId="0" applyFont="1" applyBorder="1" applyAlignment="1">
      <alignment horizontal="right"/>
    </xf>
    <xf numFmtId="0" fontId="5" fillId="0" borderId="0" xfId="0" applyFont="1" applyAlignment="1">
      <alignment horizontal="center" vertical="center"/>
    </xf>
    <xf numFmtId="166" fontId="10" fillId="0" borderId="33" xfId="0" applyNumberFormat="1" applyFont="1" applyBorder="1"/>
    <xf numFmtId="166" fontId="10" fillId="10" borderId="31" xfId="0" applyNumberFormat="1" applyFont="1" applyFill="1" applyBorder="1"/>
    <xf numFmtId="166" fontId="2" fillId="3" borderId="107" xfId="0" applyNumberFormat="1" applyFont="1" applyFill="1" applyBorder="1"/>
    <xf numFmtId="166" fontId="2" fillId="3" borderId="108" xfId="0" applyNumberFormat="1" applyFont="1" applyFill="1" applyBorder="1"/>
    <xf numFmtId="166" fontId="4" fillId="0" borderId="6" xfId="0" applyNumberFormat="1" applyFont="1" applyBorder="1" applyAlignment="1">
      <alignment horizontal="right"/>
    </xf>
    <xf numFmtId="0" fontId="9" fillId="3" borderId="22" xfId="0" applyFont="1" applyFill="1" applyBorder="1" applyAlignment="1">
      <alignment horizontal="right" vertical="center"/>
    </xf>
    <xf numFmtId="0" fontId="10" fillId="10" borderId="102" xfId="0" applyFont="1" applyFill="1" applyBorder="1" applyAlignment="1">
      <alignment horizontal="right"/>
    </xf>
    <xf numFmtId="172" fontId="1" fillId="0" borderId="0" xfId="0" applyNumberFormat="1" applyFont="1" applyAlignment="1">
      <alignment horizontal="right"/>
    </xf>
    <xf numFmtId="171" fontId="10" fillId="0" borderId="0" xfId="0" applyNumberFormat="1" applyFont="1"/>
    <xf numFmtId="0" fontId="10" fillId="3" borderId="1" xfId="0" applyFont="1" applyFill="1" applyBorder="1" applyAlignment="1">
      <alignment horizontal="right"/>
    </xf>
    <xf numFmtId="166" fontId="9" fillId="0" borderId="0" xfId="0" applyNumberFormat="1" applyFont="1" applyAlignment="1">
      <alignment horizontal="right"/>
    </xf>
    <xf numFmtId="0" fontId="9" fillId="0" borderId="0" xfId="0" applyFont="1" applyAlignment="1">
      <alignment horizontal="right" vertical="center"/>
    </xf>
    <xf numFmtId="0" fontId="9" fillId="3" borderId="12" xfId="0" applyFont="1" applyFill="1" applyBorder="1" applyAlignment="1">
      <alignment horizontal="right" vertical="center"/>
    </xf>
    <xf numFmtId="0" fontId="6" fillId="0" borderId="0" xfId="0" applyFont="1" applyAlignment="1">
      <alignment horizontal="right"/>
    </xf>
    <xf numFmtId="166" fontId="4" fillId="10" borderId="55" xfId="0" applyNumberFormat="1" applyFont="1" applyFill="1" applyBorder="1" applyAlignment="1">
      <alignment horizontal="center" vertical="center" wrapText="1"/>
    </xf>
    <xf numFmtId="166" fontId="1" fillId="10" borderId="55" xfId="0" applyNumberFormat="1" applyFont="1" applyFill="1" applyBorder="1" applyAlignment="1">
      <alignment horizontal="center" vertical="center" wrapText="1"/>
    </xf>
    <xf numFmtId="169" fontId="23" fillId="8" borderId="87" xfId="0" applyNumberFormat="1" applyFont="1" applyFill="1" applyBorder="1" applyAlignment="1">
      <alignment horizontal="right" vertical="center" wrapText="1"/>
    </xf>
    <xf numFmtId="10" fontId="23" fillId="8" borderId="73" xfId="0" applyNumberFormat="1" applyFont="1" applyFill="1" applyBorder="1" applyAlignment="1">
      <alignment vertical="center" wrapText="1"/>
    </xf>
    <xf numFmtId="166" fontId="4" fillId="10" borderId="105" xfId="0" applyNumberFormat="1" applyFont="1" applyFill="1" applyBorder="1" applyAlignment="1">
      <alignment horizontal="center" vertical="center" wrapText="1"/>
    </xf>
    <xf numFmtId="166" fontId="4" fillId="0" borderId="0" xfId="0" applyNumberFormat="1" applyFont="1" applyAlignment="1">
      <alignment horizontal="center" vertical="center" wrapText="1"/>
    </xf>
    <xf numFmtId="166" fontId="4" fillId="10" borderId="109" xfId="0" applyNumberFormat="1" applyFont="1" applyFill="1" applyBorder="1" applyAlignment="1">
      <alignment horizontal="center" vertical="center" wrapText="1"/>
    </xf>
    <xf numFmtId="166" fontId="4" fillId="10" borderId="54" xfId="0" applyNumberFormat="1" applyFont="1" applyFill="1" applyBorder="1" applyAlignment="1">
      <alignment horizontal="center" vertical="center" wrapText="1"/>
    </xf>
    <xf numFmtId="0" fontId="6" fillId="0" borderId="1" xfId="0" applyFont="1" applyBorder="1" applyAlignment="1">
      <alignment horizontal="right" vertical="center"/>
    </xf>
    <xf numFmtId="0" fontId="9" fillId="0" borderId="1" xfId="0" applyFont="1" applyBorder="1" applyAlignment="1">
      <alignment horizontal="right" vertical="center"/>
    </xf>
    <xf numFmtId="0" fontId="1" fillId="0" borderId="0" xfId="0" applyFont="1" applyAlignment="1">
      <alignment horizontal="center" vertical="center"/>
    </xf>
    <xf numFmtId="0" fontId="25" fillId="0" borderId="0" xfId="0" applyFont="1" applyAlignment="1">
      <alignment horizontal="center" vertical="center"/>
    </xf>
    <xf numFmtId="0" fontId="26" fillId="0" borderId="0" xfId="0" applyFont="1"/>
    <xf numFmtId="3" fontId="6" fillId="3" borderId="1" xfId="0" applyNumberFormat="1" applyFont="1" applyFill="1" applyBorder="1" applyAlignment="1">
      <alignment horizontal="center" vertical="center"/>
    </xf>
    <xf numFmtId="3" fontId="6" fillId="3" borderId="3" xfId="0" applyNumberFormat="1" applyFont="1" applyFill="1" applyBorder="1" applyAlignment="1">
      <alignment horizontal="center" vertical="center"/>
    </xf>
    <xf numFmtId="3" fontId="6" fillId="3" borderId="4" xfId="0" applyNumberFormat="1" applyFont="1" applyFill="1" applyBorder="1" applyAlignment="1">
      <alignment horizontal="center" vertical="center"/>
    </xf>
    <xf numFmtId="0" fontId="10" fillId="10" borderId="30" xfId="0" applyFont="1" applyFill="1" applyBorder="1" applyAlignment="1">
      <alignment horizontal="center" vertical="center"/>
    </xf>
    <xf numFmtId="0" fontId="1" fillId="0" borderId="16" xfId="0" applyFont="1" applyBorder="1" applyAlignment="1">
      <alignment horizontal="center" vertical="center"/>
    </xf>
    <xf numFmtId="0" fontId="0" fillId="0" borderId="16" xfId="0" applyBorder="1"/>
    <xf numFmtId="0" fontId="0" fillId="0" borderId="31" xfId="0" applyBorder="1"/>
    <xf numFmtId="49" fontId="9" fillId="3" borderId="20" xfId="0" applyNumberFormat="1" applyFont="1" applyFill="1" applyBorder="1" applyAlignment="1">
      <alignment horizontal="center" vertical="center" wrapText="1"/>
    </xf>
    <xf numFmtId="49" fontId="9" fillId="3" borderId="25" xfId="0" applyNumberFormat="1" applyFont="1" applyFill="1" applyBorder="1" applyAlignment="1">
      <alignment horizontal="center" vertical="center" wrapText="1"/>
    </xf>
    <xf numFmtId="49" fontId="9" fillId="3" borderId="23" xfId="0" applyNumberFormat="1" applyFont="1" applyFill="1" applyBorder="1" applyAlignment="1">
      <alignment horizontal="center" vertical="center" wrapText="1"/>
    </xf>
    <xf numFmtId="166" fontId="9" fillId="3" borderId="26" xfId="0" applyNumberFormat="1" applyFont="1" applyFill="1" applyBorder="1" applyAlignment="1">
      <alignment horizontal="center"/>
    </xf>
    <xf numFmtId="166" fontId="9" fillId="3" borderId="27" xfId="0" applyNumberFormat="1" applyFont="1" applyFill="1" applyBorder="1" applyAlignment="1">
      <alignment horizontal="center"/>
    </xf>
    <xf numFmtId="166" fontId="9" fillId="3" borderId="28" xfId="0" applyNumberFormat="1" applyFont="1" applyFill="1" applyBorder="1" applyAlignment="1">
      <alignment horizontal="center"/>
    </xf>
    <xf numFmtId="49" fontId="9" fillId="3" borderId="1" xfId="0" applyNumberFormat="1" applyFont="1" applyFill="1" applyBorder="1" applyAlignment="1">
      <alignment horizontal="center" vertical="center" wrapText="1"/>
    </xf>
    <xf numFmtId="49" fontId="9" fillId="3" borderId="5"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166" fontId="9" fillId="3" borderId="22" xfId="0" applyNumberFormat="1" applyFont="1" applyFill="1" applyBorder="1" applyAlignment="1">
      <alignment horizontal="center"/>
    </xf>
    <xf numFmtId="166" fontId="9" fillId="3" borderId="14" xfId="0" applyNumberFormat="1" applyFont="1" applyFill="1" applyBorder="1" applyAlignment="1">
      <alignment horizontal="center"/>
    </xf>
    <xf numFmtId="167" fontId="4" fillId="7" borderId="5" xfId="0" applyNumberFormat="1" applyFont="1" applyFill="1" applyBorder="1" applyAlignment="1">
      <alignment horizontal="left" vertical="center"/>
    </xf>
    <xf numFmtId="0" fontId="0" fillId="7" borderId="21" xfId="0" applyFill="1" applyBorder="1" applyAlignment="1">
      <alignment horizontal="left" vertical="center"/>
    </xf>
    <xf numFmtId="0" fontId="0" fillId="7" borderId="2" xfId="0" applyFill="1" applyBorder="1" applyAlignment="1">
      <alignment horizontal="left" vertical="center"/>
    </xf>
    <xf numFmtId="0" fontId="17" fillId="10" borderId="30" xfId="0" applyFont="1" applyFill="1" applyBorder="1" applyAlignment="1">
      <alignment horizontal="center" vertical="center"/>
    </xf>
    <xf numFmtId="0" fontId="0" fillId="0" borderId="16" xfId="0" applyBorder="1" applyAlignment="1">
      <alignment horizontal="center" vertical="center"/>
    </xf>
    <xf numFmtId="49" fontId="17" fillId="7" borderId="91" xfId="0" applyNumberFormat="1" applyFont="1" applyFill="1" applyBorder="1" applyAlignment="1">
      <alignment horizontal="center" vertical="center"/>
    </xf>
    <xf numFmtId="49" fontId="17" fillId="7" borderId="66" xfId="0" applyNumberFormat="1" applyFont="1" applyFill="1" applyBorder="1" applyAlignment="1">
      <alignment horizontal="center" vertical="center"/>
    </xf>
    <xf numFmtId="49" fontId="17" fillId="7" borderId="92" xfId="0" applyNumberFormat="1" applyFont="1" applyFill="1" applyBorder="1" applyAlignment="1">
      <alignment horizontal="center" vertical="center"/>
    </xf>
    <xf numFmtId="49" fontId="16" fillId="7" borderId="98" xfId="0" applyNumberFormat="1" applyFont="1" applyFill="1" applyBorder="1" applyAlignment="1">
      <alignment horizontal="center" vertical="center"/>
    </xf>
    <xf numFmtId="49" fontId="16" fillId="7" borderId="99" xfId="0" applyNumberFormat="1" applyFont="1" applyFill="1" applyBorder="1" applyAlignment="1">
      <alignment horizontal="center" vertical="center"/>
    </xf>
    <xf numFmtId="49" fontId="16" fillId="7" borderId="100" xfId="0" applyNumberFormat="1" applyFont="1" applyFill="1" applyBorder="1" applyAlignment="1">
      <alignment horizontal="center" vertical="center"/>
    </xf>
    <xf numFmtId="0" fontId="10" fillId="0" borderId="5" xfId="0" applyFont="1" applyBorder="1" applyAlignment="1">
      <alignment horizontal="left"/>
    </xf>
    <xf numFmtId="0" fontId="2" fillId="0" borderId="21" xfId="0" applyFont="1" applyBorder="1"/>
    <xf numFmtId="0" fontId="2" fillId="0" borderId="2" xfId="0" applyFont="1" applyBorder="1"/>
    <xf numFmtId="2" fontId="10" fillId="3" borderId="30" xfId="0" applyNumberFormat="1" applyFont="1" applyFill="1" applyBorder="1" applyAlignment="1">
      <alignment horizontal="left"/>
    </xf>
    <xf numFmtId="0" fontId="0" fillId="3" borderId="16" xfId="0" applyFill="1" applyBorder="1"/>
    <xf numFmtId="0" fontId="0" fillId="3" borderId="31" xfId="0" applyFill="1" applyBorder="1"/>
    <xf numFmtId="0" fontId="10" fillId="0" borderId="35" xfId="0" applyFont="1" applyBorder="1" applyAlignment="1">
      <alignment horizontal="left"/>
    </xf>
    <xf numFmtId="0" fontId="10" fillId="0" borderId="6" xfId="0" applyFont="1" applyBorder="1" applyAlignment="1">
      <alignment horizontal="left"/>
    </xf>
    <xf numFmtId="0" fontId="10" fillId="0" borderId="36" xfId="0" applyFont="1" applyBorder="1" applyAlignment="1">
      <alignment horizontal="left"/>
    </xf>
    <xf numFmtId="2" fontId="10" fillId="3" borderId="16" xfId="0" applyNumberFormat="1" applyFont="1" applyFill="1" applyBorder="1" applyAlignment="1">
      <alignment horizontal="left"/>
    </xf>
    <xf numFmtId="2" fontId="10" fillId="3" borderId="31" xfId="0" applyNumberFormat="1" applyFont="1" applyFill="1" applyBorder="1" applyAlignment="1">
      <alignment horizontal="left"/>
    </xf>
    <xf numFmtId="0" fontId="10" fillId="0" borderId="21" xfId="0" applyFont="1" applyBorder="1" applyAlignment="1">
      <alignment horizontal="left"/>
    </xf>
    <xf numFmtId="0" fontId="10" fillId="0" borderId="2" xfId="0" applyFont="1" applyBorder="1" applyAlignment="1">
      <alignment horizontal="left"/>
    </xf>
    <xf numFmtId="0" fontId="9" fillId="0" borderId="5" xfId="0" applyFont="1" applyBorder="1" applyAlignment="1">
      <alignment horizontal="center" vertical="center"/>
    </xf>
    <xf numFmtId="0" fontId="9" fillId="0" borderId="21" xfId="0" applyFont="1" applyBorder="1" applyAlignment="1">
      <alignment horizontal="center" vertical="center"/>
    </xf>
    <xf numFmtId="0" fontId="9" fillId="0" borderId="2" xfId="0" applyFont="1" applyBorder="1" applyAlignment="1">
      <alignment horizontal="center" vertical="center"/>
    </xf>
    <xf numFmtId="0" fontId="6" fillId="0" borderId="21" xfId="0" applyFont="1" applyBorder="1" applyAlignment="1">
      <alignment horizontal="center" vertical="center"/>
    </xf>
    <xf numFmtId="0" fontId="6" fillId="0" borderId="2" xfId="0" applyFont="1" applyBorder="1" applyAlignment="1">
      <alignment horizontal="center" vertical="center"/>
    </xf>
    <xf numFmtId="0" fontId="6" fillId="0" borderId="5" xfId="0" applyFont="1" applyBorder="1" applyAlignment="1">
      <alignment horizontal="center" vertical="center"/>
    </xf>
    <xf numFmtId="0" fontId="6" fillId="0" borderId="32" xfId="0" applyFont="1" applyBorder="1" applyAlignment="1">
      <alignment horizontal="center" vertical="center"/>
    </xf>
    <xf numFmtId="0" fontId="10" fillId="0" borderId="9" xfId="0" applyFont="1" applyBorder="1" applyAlignment="1">
      <alignment horizontal="left"/>
    </xf>
    <xf numFmtId="0" fontId="10" fillId="0" borderId="7" xfId="0" applyFont="1" applyBorder="1" applyAlignment="1">
      <alignment horizontal="left"/>
    </xf>
    <xf numFmtId="0" fontId="10" fillId="0" borderId="37" xfId="0" applyFont="1" applyBorder="1" applyAlignment="1">
      <alignment horizontal="left"/>
    </xf>
    <xf numFmtId="0" fontId="6" fillId="0" borderId="3" xfId="0" applyFont="1" applyBorder="1" applyAlignment="1">
      <alignment horizontal="center" vertical="center"/>
    </xf>
    <xf numFmtId="0" fontId="6" fillId="0" borderId="29" xfId="0" applyFont="1" applyBorder="1" applyAlignment="1">
      <alignment horizontal="center" vertical="center"/>
    </xf>
    <xf numFmtId="0" fontId="6" fillId="0" borderId="4" xfId="0" applyFont="1" applyBorder="1" applyAlignment="1">
      <alignment horizontal="center" vertical="center"/>
    </xf>
    <xf numFmtId="2" fontId="10" fillId="3" borderId="50" xfId="0" applyNumberFormat="1" applyFont="1" applyFill="1" applyBorder="1" applyAlignment="1">
      <alignment horizontal="left"/>
    </xf>
    <xf numFmtId="2" fontId="10" fillId="3" borderId="51" xfId="0" applyNumberFormat="1" applyFont="1" applyFill="1" applyBorder="1" applyAlignment="1">
      <alignment horizontal="left"/>
    </xf>
    <xf numFmtId="2" fontId="10" fillId="3" borderId="52" xfId="0" applyNumberFormat="1" applyFont="1" applyFill="1" applyBorder="1" applyAlignment="1">
      <alignment horizontal="left"/>
    </xf>
    <xf numFmtId="165" fontId="4" fillId="7" borderId="5" xfId="0" applyNumberFormat="1" applyFont="1" applyFill="1" applyBorder="1" applyAlignment="1">
      <alignment horizontal="left"/>
    </xf>
    <xf numFmtId="0" fontId="0" fillId="0" borderId="21" xfId="0" applyBorder="1"/>
    <xf numFmtId="0" fontId="0" fillId="0" borderId="2" xfId="0" applyBorder="1"/>
    <xf numFmtId="0" fontId="4" fillId="7" borderId="5" xfId="0" applyFont="1" applyFill="1" applyBorder="1"/>
    <xf numFmtId="167" fontId="4" fillId="7" borderId="5" xfId="0" applyNumberFormat="1" applyFont="1" applyFill="1" applyBorder="1" applyAlignment="1">
      <alignment horizontal="left"/>
    </xf>
    <xf numFmtId="0" fontId="0" fillId="7" borderId="21" xfId="0" applyFill="1" applyBorder="1" applyAlignment="1">
      <alignment horizontal="left"/>
    </xf>
    <xf numFmtId="0" fontId="0" fillId="7" borderId="2" xfId="0" applyFill="1" applyBorder="1" applyAlignment="1">
      <alignment horizontal="left"/>
    </xf>
    <xf numFmtId="0" fontId="9" fillId="0" borderId="0" xfId="0" applyFont="1" applyAlignment="1">
      <alignment horizontal="center" vertical="center"/>
    </xf>
    <xf numFmtId="0" fontId="6" fillId="0" borderId="0" xfId="0" applyFont="1" applyAlignment="1">
      <alignment horizontal="center" vertical="center"/>
    </xf>
    <xf numFmtId="0" fontId="1" fillId="0" borderId="6" xfId="0" applyFont="1" applyBorder="1" applyAlignment="1">
      <alignment horizontal="center" vertical="center" wrapText="1"/>
    </xf>
    <xf numFmtId="0" fontId="0" fillId="0" borderId="6" xfId="0" applyBorder="1" applyAlignment="1">
      <alignment horizontal="center" vertical="center" wrapText="1"/>
    </xf>
    <xf numFmtId="0" fontId="1" fillId="0" borderId="0" xfId="0" applyFont="1" applyAlignment="1">
      <alignment wrapText="1"/>
    </xf>
    <xf numFmtId="0" fontId="10" fillId="0" borderId="0" xfId="0" applyFont="1" applyAlignment="1">
      <alignment horizontal="right" wrapText="1"/>
    </xf>
    <xf numFmtId="0" fontId="1" fillId="0" borderId="0" xfId="0" applyFont="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right" wrapText="1"/>
    </xf>
    <xf numFmtId="0" fontId="1" fillId="0" borderId="24" xfId="0" applyFont="1" applyBorder="1" applyAlignment="1">
      <alignment wrapText="1"/>
    </xf>
    <xf numFmtId="0" fontId="1" fillId="0" borderId="24" xfId="0" applyFont="1" applyBorder="1"/>
    <xf numFmtId="0" fontId="0" fillId="0" borderId="0" xfId="0"/>
    <xf numFmtId="0" fontId="23" fillId="8" borderId="44" xfId="0" applyFont="1" applyFill="1" applyBorder="1" applyAlignment="1">
      <alignment horizontal="left" vertical="center" wrapText="1"/>
    </xf>
    <xf numFmtId="0" fontId="23" fillId="8" borderId="72" xfId="0" applyFont="1" applyFill="1" applyBorder="1" applyAlignment="1">
      <alignment horizontal="left" vertical="center"/>
    </xf>
    <xf numFmtId="0" fontId="23" fillId="8" borderId="74" xfId="0" applyFont="1" applyFill="1" applyBorder="1" applyAlignment="1">
      <alignment horizontal="left" vertical="center" wrapText="1"/>
    </xf>
    <xf numFmtId="0" fontId="23" fillId="8" borderId="75" xfId="0" applyFont="1" applyFill="1" applyBorder="1" applyAlignment="1">
      <alignment horizontal="left" vertical="center" wrapText="1"/>
    </xf>
    <xf numFmtId="0" fontId="1" fillId="8" borderId="75" xfId="0" applyFont="1" applyFill="1" applyBorder="1" applyAlignment="1">
      <alignment horizontal="left" vertical="center"/>
    </xf>
    <xf numFmtId="0" fontId="1" fillId="8" borderId="76" xfId="0" applyFont="1" applyFill="1" applyBorder="1" applyAlignment="1">
      <alignment horizontal="left" vertical="center"/>
    </xf>
    <xf numFmtId="0" fontId="10" fillId="0" borderId="90" xfId="0" applyFont="1" applyBorder="1" applyAlignment="1">
      <alignment horizontal="right" vertical="center"/>
    </xf>
    <xf numFmtId="0" fontId="10" fillId="0" borderId="97" xfId="0" applyFont="1" applyBorder="1" applyAlignment="1">
      <alignment horizontal="right" vertical="center"/>
    </xf>
    <xf numFmtId="0" fontId="10" fillId="7" borderId="30" xfId="0" applyFont="1" applyFill="1" applyBorder="1" applyAlignment="1">
      <alignment horizontal="right" vertical="center" wrapText="1"/>
    </xf>
    <xf numFmtId="0" fontId="10" fillId="7" borderId="16" xfId="0" applyFont="1" applyFill="1" applyBorder="1" applyAlignment="1">
      <alignment horizontal="right" vertical="center" wrapText="1"/>
    </xf>
    <xf numFmtId="0" fontId="0" fillId="7" borderId="16" xfId="0" applyFill="1" applyBorder="1" applyAlignment="1">
      <alignment vertical="center"/>
    </xf>
    <xf numFmtId="0" fontId="0" fillId="7" borderId="18" xfId="0" applyFill="1" applyBorder="1" applyAlignment="1">
      <alignment vertical="center"/>
    </xf>
    <xf numFmtId="0" fontId="18" fillId="6" borderId="5" xfId="0" applyFont="1" applyFill="1" applyBorder="1" applyAlignment="1">
      <alignment vertical="center" wrapText="1"/>
    </xf>
    <xf numFmtId="0" fontId="10" fillId="6" borderId="21" xfId="0" applyFont="1" applyFill="1" applyBorder="1" applyAlignment="1">
      <alignment vertical="center" wrapText="1"/>
    </xf>
    <xf numFmtId="0" fontId="1" fillId="0" borderId="21" xfId="0" applyFont="1" applyBorder="1" applyAlignment="1">
      <alignment wrapText="1"/>
    </xf>
    <xf numFmtId="0" fontId="1" fillId="0" borderId="2" xfId="0" applyFont="1" applyBorder="1" applyAlignment="1">
      <alignment wrapText="1"/>
    </xf>
    <xf numFmtId="0" fontId="10" fillId="7" borderId="38" xfId="0" applyFont="1" applyFill="1" applyBorder="1" applyAlignment="1">
      <alignment horizontal="left" vertical="center" wrapText="1"/>
    </xf>
    <xf numFmtId="0" fontId="10" fillId="7" borderId="39" xfId="0" applyFont="1" applyFill="1" applyBorder="1" applyAlignment="1">
      <alignment horizontal="left" vertical="center" wrapText="1"/>
    </xf>
    <xf numFmtId="0" fontId="10" fillId="7" borderId="51" xfId="0" applyFont="1" applyFill="1" applyBorder="1" applyAlignment="1">
      <alignment horizontal="left" vertical="center" wrapText="1"/>
    </xf>
    <xf numFmtId="0" fontId="0" fillId="7" borderId="51" xfId="0" applyFill="1" applyBorder="1" applyAlignment="1">
      <alignment horizontal="left" vertical="center"/>
    </xf>
    <xf numFmtId="0" fontId="0" fillId="7" borderId="52" xfId="0" applyFill="1" applyBorder="1" applyAlignment="1">
      <alignment horizontal="left" vertical="center"/>
    </xf>
    <xf numFmtId="0" fontId="1" fillId="0" borderId="41" xfId="0" applyFont="1" applyBorder="1"/>
    <xf numFmtId="0" fontId="0" fillId="0" borderId="6"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0" fillId="7" borderId="39" xfId="0" applyFill="1" applyBorder="1" applyAlignment="1">
      <alignment horizontal="left" vertical="center"/>
    </xf>
    <xf numFmtId="0" fontId="0" fillId="7" borderId="40" xfId="0" applyFill="1" applyBorder="1" applyAlignment="1">
      <alignment horizontal="left" vertical="center"/>
    </xf>
    <xf numFmtId="0" fontId="10" fillId="0" borderId="93" xfId="0" applyFont="1" applyBorder="1" applyAlignment="1">
      <alignment horizontal="center" wrapText="1"/>
    </xf>
    <xf numFmtId="0" fontId="1" fillId="0" borderId="94" xfId="0" applyFont="1" applyBorder="1" applyAlignment="1">
      <alignment wrapText="1"/>
    </xf>
    <xf numFmtId="0" fontId="1" fillId="0" borderId="70" xfId="0" applyFont="1" applyBorder="1" applyAlignment="1">
      <alignment wrapText="1"/>
    </xf>
    <xf numFmtId="0" fontId="1" fillId="0" borderId="95" xfId="0" applyFont="1" applyBorder="1" applyAlignment="1">
      <alignment wrapText="1"/>
    </xf>
    <xf numFmtId="0" fontId="1" fillId="0" borderId="81" xfId="0" applyFont="1" applyBorder="1" applyAlignment="1">
      <alignment wrapText="1"/>
    </xf>
    <xf numFmtId="0" fontId="1" fillId="0" borderId="96" xfId="0" applyFont="1" applyBorder="1" applyAlignment="1">
      <alignment wrapText="1"/>
    </xf>
    <xf numFmtId="0" fontId="10" fillId="0" borderId="5" xfId="0" applyFont="1" applyBorder="1" applyAlignment="1">
      <alignment horizontal="center" vertical="center"/>
    </xf>
    <xf numFmtId="0" fontId="10" fillId="0" borderId="2" xfId="0" applyFont="1" applyBorder="1" applyAlignment="1">
      <alignment horizontal="center" vertical="center"/>
    </xf>
    <xf numFmtId="0" fontId="10" fillId="7" borderId="30" xfId="0" applyFont="1" applyFill="1" applyBorder="1" applyAlignment="1">
      <alignment horizontal="left" vertical="center" wrapText="1"/>
    </xf>
    <xf numFmtId="0" fontId="0" fillId="7" borderId="16" xfId="0" applyFill="1" applyBorder="1" applyAlignment="1">
      <alignment horizontal="left" vertical="center"/>
    </xf>
    <xf numFmtId="0" fontId="0" fillId="7" borderId="18" xfId="0" applyFill="1" applyBorder="1" applyAlignment="1">
      <alignment horizontal="left" vertical="center"/>
    </xf>
    <xf numFmtId="0" fontId="10" fillId="0" borderId="85" xfId="0" applyFont="1" applyBorder="1" applyAlignment="1">
      <alignment horizontal="center" vertical="center" wrapText="1"/>
    </xf>
    <xf numFmtId="0" fontId="1" fillId="0" borderId="86" xfId="0" applyFont="1" applyBorder="1" applyAlignment="1">
      <alignment vertical="center" wrapText="1"/>
    </xf>
    <xf numFmtId="0" fontId="0" fillId="0" borderId="39" xfId="0" applyBorder="1" applyAlignment="1">
      <alignment horizontal="left" vertical="center"/>
    </xf>
    <xf numFmtId="0" fontId="0" fillId="0" borderId="40" xfId="0" applyBorder="1" applyAlignment="1">
      <alignment horizontal="left" vertical="center"/>
    </xf>
    <xf numFmtId="0" fontId="1" fillId="0" borderId="64" xfId="0" applyFont="1" applyBorder="1"/>
    <xf numFmtId="0" fontId="1" fillId="0" borderId="65" xfId="0" applyFont="1" applyBorder="1"/>
    <xf numFmtId="0" fontId="10" fillId="7" borderId="50" xfId="0" applyFont="1" applyFill="1" applyBorder="1" applyAlignment="1">
      <alignment horizontal="left" vertical="center" wrapText="1"/>
    </xf>
    <xf numFmtId="0" fontId="1" fillId="7" borderId="51" xfId="0" applyFont="1" applyFill="1" applyBorder="1" applyAlignment="1">
      <alignment horizontal="left" vertical="center" wrapText="1"/>
    </xf>
    <xf numFmtId="0" fontId="1" fillId="7" borderId="51" xfId="0" applyFont="1" applyFill="1" applyBorder="1" applyAlignment="1">
      <alignment horizontal="left" vertical="center"/>
    </xf>
    <xf numFmtId="0" fontId="1" fillId="7" borderId="52" xfId="0" applyFont="1" applyFill="1" applyBorder="1" applyAlignment="1">
      <alignment horizontal="left" vertical="center"/>
    </xf>
    <xf numFmtId="0" fontId="1" fillId="0" borderId="68" xfId="0" applyFont="1" applyBorder="1" applyAlignment="1">
      <alignment wrapText="1"/>
    </xf>
    <xf numFmtId="0" fontId="1" fillId="0" borderId="69" xfId="0" applyFont="1" applyBorder="1" applyAlignment="1">
      <alignment wrapText="1"/>
    </xf>
    <xf numFmtId="0" fontId="1" fillId="0" borderId="71" xfId="0" applyFont="1" applyBorder="1" applyAlignment="1">
      <alignment wrapText="1"/>
    </xf>
    <xf numFmtId="0" fontId="1" fillId="0" borderId="82" xfId="0" applyFont="1" applyBorder="1" applyAlignment="1">
      <alignment wrapText="1"/>
    </xf>
    <xf numFmtId="0" fontId="10" fillId="0" borderId="1" xfId="0" applyFont="1" applyBorder="1" applyAlignment="1">
      <alignment horizontal="left" vertical="center" wrapText="1"/>
    </xf>
    <xf numFmtId="0" fontId="1" fillId="0" borderId="1" xfId="0" applyFont="1" applyBorder="1" applyAlignment="1">
      <alignment vertical="center" wrapText="1"/>
    </xf>
    <xf numFmtId="0" fontId="1" fillId="0" borderId="1" xfId="0" applyFont="1" applyBorder="1"/>
    <xf numFmtId="0" fontId="10" fillId="8" borderId="5" xfId="0" applyFont="1" applyFill="1" applyBorder="1" applyAlignment="1">
      <alignment horizontal="left" vertical="center" wrapText="1"/>
    </xf>
    <xf numFmtId="0" fontId="1" fillId="8" borderId="21" xfId="0" applyFont="1" applyFill="1" applyBorder="1" applyAlignment="1">
      <alignment vertical="center" wrapText="1"/>
    </xf>
    <xf numFmtId="0" fontId="1" fillId="8" borderId="21" xfId="0" applyFont="1" applyFill="1" applyBorder="1" applyAlignment="1">
      <alignment vertical="center"/>
    </xf>
    <xf numFmtId="0" fontId="1" fillId="8" borderId="2" xfId="0" applyFont="1" applyFill="1" applyBorder="1" applyAlignment="1">
      <alignment vertical="center"/>
    </xf>
    <xf numFmtId="0" fontId="10" fillId="0" borderId="84" xfId="0" applyFont="1" applyBorder="1" applyAlignment="1">
      <alignment horizontal="right" vertical="center"/>
    </xf>
    <xf numFmtId="0" fontId="10" fillId="0" borderId="5" xfId="0" applyFont="1" applyBorder="1" applyAlignment="1">
      <alignment horizontal="left" vertical="center" wrapText="1"/>
    </xf>
    <xf numFmtId="0" fontId="1" fillId="0" borderId="21" xfId="0" applyFont="1" applyBorder="1" applyAlignment="1">
      <alignment vertical="center"/>
    </xf>
    <xf numFmtId="0" fontId="1" fillId="0" borderId="2" xfId="0" applyFont="1" applyBorder="1" applyAlignment="1">
      <alignment vertical="center"/>
    </xf>
    <xf numFmtId="0" fontId="1" fillId="0" borderId="2" xfId="0" applyFont="1" applyBorder="1" applyAlignment="1">
      <alignment horizontal="center" vertical="center"/>
    </xf>
    <xf numFmtId="0" fontId="1" fillId="0" borderId="6" xfId="0" applyFont="1" applyBorder="1"/>
    <xf numFmtId="0" fontId="1" fillId="0" borderId="36" xfId="0" applyFont="1" applyBorder="1"/>
    <xf numFmtId="0" fontId="10" fillId="7" borderId="53" xfId="0" applyFont="1" applyFill="1" applyBorder="1" applyAlignment="1">
      <alignment horizontal="left" vertical="center" wrapText="1"/>
    </xf>
    <xf numFmtId="0" fontId="10" fillId="7" borderId="7" xfId="0" applyFont="1" applyFill="1" applyBorder="1" applyAlignment="1">
      <alignment horizontal="left" vertical="center" wrapText="1"/>
    </xf>
    <xf numFmtId="0" fontId="10" fillId="7" borderId="54" xfId="0" applyFont="1" applyFill="1" applyBorder="1" applyAlignment="1">
      <alignment horizontal="left" vertical="center" wrapText="1"/>
    </xf>
    <xf numFmtId="2" fontId="1" fillId="5" borderId="0" xfId="0" applyNumberFormat="1" applyFont="1" applyFill="1" applyAlignment="1">
      <alignment horizontal="center"/>
    </xf>
    <xf numFmtId="0" fontId="1" fillId="0" borderId="0" xfId="0" applyFont="1"/>
    <xf numFmtId="0" fontId="10" fillId="6" borderId="35" xfId="0" applyFont="1" applyFill="1" applyBorder="1" applyAlignment="1">
      <alignment horizontal="left" vertical="center" wrapText="1"/>
    </xf>
    <xf numFmtId="0" fontId="10" fillId="6" borderId="9" xfId="0" applyFont="1" applyFill="1" applyBorder="1" applyAlignment="1">
      <alignment horizontal="left" vertical="center" wrapText="1"/>
    </xf>
    <xf numFmtId="0" fontId="1" fillId="0" borderId="7" xfId="0" applyFont="1" applyBorder="1"/>
    <xf numFmtId="0" fontId="1" fillId="0" borderId="37" xfId="0" applyFont="1" applyBorder="1"/>
    <xf numFmtId="0" fontId="10" fillId="0" borderId="0" xfId="0" applyFont="1" applyAlignment="1">
      <alignment horizontal="center" vertical="center" wrapText="1"/>
    </xf>
    <xf numFmtId="0" fontId="1" fillId="7" borderId="39" xfId="0" applyFont="1" applyFill="1" applyBorder="1" applyAlignment="1">
      <alignment horizontal="left" vertical="center" wrapText="1"/>
    </xf>
    <xf numFmtId="0" fontId="1" fillId="7" borderId="40" xfId="0" applyFont="1" applyFill="1" applyBorder="1" applyAlignment="1">
      <alignment horizontal="left" vertical="center" wrapText="1"/>
    </xf>
    <xf numFmtId="0" fontId="10" fillId="0" borderId="41" xfId="0" applyFont="1" applyBorder="1" applyAlignment="1">
      <alignment horizontal="center" vertical="center" wrapText="1"/>
    </xf>
    <xf numFmtId="0" fontId="1" fillId="0" borderId="36" xfId="0" applyFont="1" applyBorder="1" applyAlignment="1">
      <alignment horizontal="center" vertical="center"/>
    </xf>
    <xf numFmtId="0" fontId="1" fillId="0" borderId="24" xfId="0" applyFont="1" applyBorder="1" applyAlignment="1">
      <alignment horizontal="center" vertical="center"/>
    </xf>
    <xf numFmtId="0" fontId="1" fillId="0" borderId="34" xfId="0" applyFont="1" applyBorder="1" applyAlignment="1">
      <alignment horizontal="center" vertical="center"/>
    </xf>
    <xf numFmtId="0" fontId="10"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0" fillId="0" borderId="6" xfId="0" applyFont="1" applyBorder="1" applyAlignment="1">
      <alignment horizontal="center" vertical="center" wrapText="1"/>
    </xf>
    <xf numFmtId="0" fontId="1" fillId="0" borderId="42" xfId="0" applyFont="1" applyBorder="1" applyAlignment="1">
      <alignment wrapText="1"/>
    </xf>
    <xf numFmtId="0" fontId="1" fillId="0" borderId="43" xfId="0" applyFont="1" applyBorder="1" applyAlignment="1">
      <alignment wrapText="1"/>
    </xf>
    <xf numFmtId="0" fontId="1" fillId="7" borderId="52" xfId="0" applyFont="1" applyFill="1" applyBorder="1" applyAlignment="1">
      <alignment horizontal="left" vertical="center" wrapText="1"/>
    </xf>
    <xf numFmtId="0" fontId="27" fillId="0" borderId="0" xfId="0" applyFont="1"/>
    <xf numFmtId="0" fontId="1" fillId="4" borderId="7" xfId="0" applyFont="1" applyFill="1" applyBorder="1" applyAlignment="1" applyProtection="1">
      <alignment horizontal="left"/>
      <protection locked="0"/>
    </xf>
    <xf numFmtId="0" fontId="2" fillId="4" borderId="7" xfId="0" applyFont="1" applyFill="1" applyBorder="1" applyAlignment="1" applyProtection="1">
      <alignment horizontal="left"/>
      <protection locked="0"/>
    </xf>
    <xf numFmtId="0" fontId="1" fillId="4" borderId="21" xfId="0" applyFont="1" applyFill="1" applyBorder="1" applyAlignment="1" applyProtection="1">
      <alignment horizontal="left"/>
      <protection locked="0"/>
    </xf>
    <xf numFmtId="0" fontId="2" fillId="4" borderId="21" xfId="0" applyFont="1" applyFill="1" applyBorder="1" applyAlignment="1" applyProtection="1">
      <alignment horizontal="left"/>
      <protection locked="0"/>
    </xf>
    <xf numFmtId="166" fontId="4" fillId="4" borderId="101" xfId="0" applyNumberFormat="1" applyFont="1" applyFill="1" applyBorder="1" applyAlignment="1" applyProtection="1">
      <alignment vertical="center"/>
      <protection locked="0"/>
    </xf>
    <xf numFmtId="166" fontId="4" fillId="4" borderId="101" xfId="0" applyNumberFormat="1" applyFont="1" applyFill="1" applyBorder="1" applyAlignment="1" applyProtection="1">
      <alignment horizontal="center" vertical="center"/>
      <protection locked="0"/>
    </xf>
    <xf numFmtId="166" fontId="4" fillId="4" borderId="1" xfId="0" applyNumberFormat="1" applyFont="1" applyFill="1" applyBorder="1" applyAlignment="1" applyProtection="1">
      <alignment vertical="center"/>
      <protection locked="0"/>
    </xf>
    <xf numFmtId="166" fontId="4" fillId="4" borderId="1" xfId="0" applyNumberFormat="1" applyFont="1" applyFill="1" applyBorder="1" applyAlignment="1" applyProtection="1">
      <alignment horizontal="center" vertical="center"/>
      <protection locked="0"/>
    </xf>
    <xf numFmtId="166" fontId="4" fillId="4" borderId="8" xfId="0" applyNumberFormat="1" applyFont="1" applyFill="1" applyBorder="1" applyAlignment="1" applyProtection="1">
      <alignment vertical="center"/>
      <protection locked="0"/>
    </xf>
    <xf numFmtId="166" fontId="4" fillId="4" borderId="37" xfId="0" applyNumberFormat="1" applyFont="1" applyFill="1" applyBorder="1" applyAlignment="1" applyProtection="1">
      <alignment horizontal="center" vertical="center"/>
      <protection locked="0"/>
    </xf>
    <xf numFmtId="166" fontId="4" fillId="4" borderId="2" xfId="0" applyNumberFormat="1" applyFont="1" applyFill="1" applyBorder="1" applyAlignment="1" applyProtection="1">
      <alignment horizontal="center" vertical="center"/>
      <protection locked="0"/>
    </xf>
    <xf numFmtId="166" fontId="4" fillId="4" borderId="36" xfId="0" applyNumberFormat="1" applyFont="1" applyFill="1" applyBorder="1" applyAlignment="1" applyProtection="1">
      <alignment horizontal="center" vertical="center"/>
      <protection locked="0"/>
    </xf>
    <xf numFmtId="0" fontId="4" fillId="0" borderId="101" xfId="0" applyFont="1" applyFill="1" applyBorder="1"/>
    <xf numFmtId="0" fontId="4" fillId="0" borderId="35" xfId="0" applyFont="1" applyFill="1" applyBorder="1"/>
    <xf numFmtId="0" fontId="4" fillId="0" borderId="5" xfId="0" applyFont="1" applyFill="1" applyBorder="1"/>
    <xf numFmtId="166" fontId="4" fillId="4" borderId="1" xfId="0" applyNumberFormat="1" applyFont="1" applyFill="1" applyBorder="1" applyProtection="1">
      <protection locked="0"/>
    </xf>
    <xf numFmtId="0" fontId="2" fillId="4" borderId="1" xfId="0" applyFont="1" applyFill="1" applyBorder="1" applyProtection="1">
      <protection locked="0"/>
    </xf>
    <xf numFmtId="0" fontId="4" fillId="4" borderId="10" xfId="0" applyFont="1" applyFill="1" applyBorder="1" applyAlignment="1" applyProtection="1">
      <alignment horizontal="right"/>
      <protection locked="0"/>
    </xf>
    <xf numFmtId="172" fontId="4" fillId="4" borderId="20" xfId="0" applyNumberFormat="1" applyFont="1" applyFill="1" applyBorder="1" applyAlignment="1" applyProtection="1">
      <alignment horizontal="right"/>
      <protection locked="0"/>
    </xf>
    <xf numFmtId="0" fontId="4" fillId="4" borderId="91" xfId="0" applyFont="1" applyFill="1" applyBorder="1" applyAlignment="1" applyProtection="1">
      <alignment horizontal="right"/>
      <protection locked="0"/>
    </xf>
    <xf numFmtId="172" fontId="4" fillId="4" borderId="92" xfId="0" applyNumberFormat="1" applyFont="1" applyFill="1" applyBorder="1" applyAlignment="1" applyProtection="1">
      <alignment horizontal="right"/>
      <protection locked="0"/>
    </xf>
    <xf numFmtId="166" fontId="2" fillId="4" borderId="25" xfId="0" applyNumberFormat="1" applyFont="1" applyFill="1" applyBorder="1" applyProtection="1">
      <protection locked="0"/>
    </xf>
    <xf numFmtId="166" fontId="2" fillId="4" borderId="104" xfId="0" applyNumberFormat="1" applyFont="1" applyFill="1" applyBorder="1" applyProtection="1">
      <protection locked="0"/>
    </xf>
    <xf numFmtId="49" fontId="2" fillId="4" borderId="1" xfId="0" applyNumberFormat="1" applyFont="1" applyFill="1" applyBorder="1" applyAlignment="1" applyProtection="1">
      <alignment horizontal="center"/>
      <protection locked="0"/>
    </xf>
    <xf numFmtId="0" fontId="2" fillId="4" borderId="1" xfId="0" applyFont="1" applyFill="1" applyBorder="1" applyAlignment="1" applyProtection="1">
      <alignment wrapText="1"/>
      <protection locked="0"/>
    </xf>
    <xf numFmtId="166" fontId="2" fillId="4" borderId="1" xfId="0" quotePrefix="1" applyNumberFormat="1" applyFont="1" applyFill="1" applyBorder="1" applyAlignment="1" applyProtection="1">
      <alignment horizontal="right" wrapText="1"/>
      <protection locked="0"/>
    </xf>
    <xf numFmtId="38" fontId="2" fillId="4" borderId="1" xfId="0" applyNumberFormat="1" applyFont="1" applyFill="1" applyBorder="1" applyAlignment="1" applyProtection="1">
      <alignment horizontal="center"/>
      <protection locked="0"/>
    </xf>
    <xf numFmtId="166" fontId="2" fillId="4" borderId="1" xfId="0" applyNumberFormat="1" applyFont="1" applyFill="1" applyBorder="1" applyProtection="1">
      <protection locked="0"/>
    </xf>
    <xf numFmtId="0" fontId="10" fillId="4" borderId="46" xfId="0" applyFont="1" applyFill="1" applyBorder="1" applyAlignment="1" applyProtection="1">
      <alignment horizontal="center" vertical="center" wrapText="1"/>
      <protection locked="0"/>
    </xf>
    <xf numFmtId="0" fontId="1" fillId="4" borderId="47" xfId="0" applyFont="1" applyFill="1" applyBorder="1" applyAlignment="1" applyProtection="1">
      <alignment horizontal="center" vertical="center" wrapText="1"/>
      <protection locked="0"/>
    </xf>
    <xf numFmtId="169" fontId="10" fillId="4" borderId="48" xfId="0" applyNumberFormat="1" applyFont="1" applyFill="1" applyBorder="1" applyAlignment="1" applyProtection="1">
      <alignment horizontal="center" vertical="center" wrapText="1"/>
      <protection locked="0"/>
    </xf>
    <xf numFmtId="169" fontId="1" fillId="4" borderId="47" xfId="0" applyNumberFormat="1" applyFont="1" applyFill="1" applyBorder="1" applyAlignment="1" applyProtection="1">
      <alignment horizontal="center" vertical="center" wrapText="1"/>
      <protection locked="0"/>
    </xf>
    <xf numFmtId="169" fontId="1" fillId="4" borderId="49" xfId="0" applyNumberFormat="1" applyFont="1" applyFill="1" applyBorder="1" applyAlignment="1" applyProtection="1">
      <alignment horizontal="center" vertical="center" wrapText="1"/>
      <protection locked="0"/>
    </xf>
    <xf numFmtId="0" fontId="1" fillId="4" borderId="35" xfId="0" applyFont="1" applyFill="1" applyBorder="1" applyProtection="1">
      <protection locked="0"/>
    </xf>
    <xf numFmtId="0" fontId="1" fillId="4" borderId="6" xfId="0" applyFont="1" applyFill="1" applyBorder="1" applyProtection="1">
      <protection locked="0"/>
    </xf>
    <xf numFmtId="0" fontId="1" fillId="4" borderId="36" xfId="0" applyFont="1" applyFill="1" applyBorder="1" applyProtection="1">
      <protection locked="0"/>
    </xf>
    <xf numFmtId="169" fontId="1" fillId="4" borderId="56" xfId="0" applyNumberFormat="1" applyFont="1" applyFill="1" applyBorder="1" applyAlignment="1" applyProtection="1">
      <alignment horizontal="right" vertical="center" wrapText="1"/>
      <protection locked="0"/>
    </xf>
    <xf numFmtId="0" fontId="1" fillId="4" borderId="57" xfId="0" applyFont="1" applyFill="1" applyBorder="1" applyProtection="1">
      <protection locked="0"/>
    </xf>
    <xf numFmtId="0" fontId="1" fillId="4" borderId="58" xfId="0" applyFont="1" applyFill="1" applyBorder="1" applyProtection="1">
      <protection locked="0"/>
    </xf>
    <xf numFmtId="0" fontId="1" fillId="4" borderId="59" xfId="0" applyFont="1" applyFill="1" applyBorder="1" applyProtection="1">
      <protection locked="0"/>
    </xf>
    <xf numFmtId="169" fontId="1" fillId="4" borderId="60" xfId="0" applyNumberFormat="1" applyFont="1" applyFill="1" applyBorder="1" applyAlignment="1" applyProtection="1">
      <alignment horizontal="right" vertical="center" wrapText="1"/>
      <protection locked="0"/>
    </xf>
    <xf numFmtId="0" fontId="1" fillId="4" borderId="61" xfId="0" applyFont="1" applyFill="1" applyBorder="1" applyProtection="1">
      <protection locked="0"/>
    </xf>
    <xf numFmtId="0" fontId="1" fillId="4" borderId="62" xfId="0" applyFont="1" applyFill="1" applyBorder="1" applyProtection="1">
      <protection locked="0"/>
    </xf>
    <xf numFmtId="0" fontId="1" fillId="4" borderId="63" xfId="0" applyFont="1" applyFill="1" applyBorder="1" applyProtection="1">
      <protection locked="0"/>
    </xf>
    <xf numFmtId="169" fontId="1" fillId="4" borderId="55" xfId="0" applyNumberFormat="1" applyFont="1" applyFill="1" applyBorder="1" applyAlignment="1" applyProtection="1">
      <alignment horizontal="right" vertical="center" wrapText="1"/>
      <protection locked="0"/>
    </xf>
    <xf numFmtId="0" fontId="1" fillId="4" borderId="44" xfId="0" applyFont="1" applyFill="1" applyBorder="1" applyAlignment="1" applyProtection="1">
      <alignment horizontal="left" vertical="center" wrapText="1"/>
      <protection locked="0"/>
    </xf>
    <xf numFmtId="0" fontId="1" fillId="4" borderId="72" xfId="0" applyFont="1" applyFill="1" applyBorder="1" applyAlignment="1" applyProtection="1">
      <alignment vertical="center"/>
      <protection locked="0"/>
    </xf>
    <xf numFmtId="0" fontId="1" fillId="4" borderId="45" xfId="0" applyFont="1" applyFill="1" applyBorder="1" applyAlignment="1" applyProtection="1">
      <alignment vertical="center"/>
      <protection locked="0"/>
    </xf>
    <xf numFmtId="169" fontId="1" fillId="4" borderId="73" xfId="0" applyNumberFormat="1" applyFont="1" applyFill="1" applyBorder="1" applyAlignment="1" applyProtection="1">
      <alignment horizontal="right" vertical="center" wrapText="1"/>
      <protection locked="0"/>
    </xf>
    <xf numFmtId="0" fontId="1" fillId="4" borderId="74" xfId="0" applyFont="1" applyFill="1" applyBorder="1" applyAlignment="1" applyProtection="1">
      <alignment horizontal="left" vertical="center" wrapText="1"/>
      <protection locked="0"/>
    </xf>
    <xf numFmtId="0" fontId="1" fillId="4" borderId="75" xfId="0" applyFont="1" applyFill="1" applyBorder="1" applyAlignment="1" applyProtection="1">
      <alignment vertical="center"/>
      <protection locked="0"/>
    </xf>
    <xf numFmtId="0" fontId="1" fillId="4" borderId="76" xfId="0" applyFont="1" applyFill="1" applyBorder="1" applyAlignment="1" applyProtection="1">
      <alignment vertical="center"/>
      <protection locked="0"/>
    </xf>
    <xf numFmtId="0" fontId="1" fillId="4" borderId="9" xfId="0" applyFont="1" applyFill="1" applyBorder="1" applyAlignment="1" applyProtection="1">
      <alignment horizontal="left" vertical="center" wrapText="1"/>
      <protection locked="0"/>
    </xf>
    <xf numFmtId="0" fontId="1" fillId="4" borderId="7" xfId="0" applyFont="1" applyFill="1" applyBorder="1" applyAlignment="1" applyProtection="1">
      <alignment vertical="center" wrapText="1"/>
      <protection locked="0"/>
    </xf>
    <xf numFmtId="0" fontId="1" fillId="4" borderId="7" xfId="0" applyFont="1" applyFill="1" applyBorder="1" applyAlignment="1" applyProtection="1">
      <alignment vertical="center"/>
      <protection locked="0"/>
    </xf>
    <xf numFmtId="0" fontId="1" fillId="4" borderId="37" xfId="0" applyFont="1" applyFill="1" applyBorder="1" applyAlignment="1" applyProtection="1">
      <alignment vertical="center"/>
      <protection locked="0"/>
    </xf>
    <xf numFmtId="169" fontId="1" fillId="4" borderId="77" xfId="0" applyNumberFormat="1" applyFont="1" applyFill="1" applyBorder="1" applyAlignment="1" applyProtection="1">
      <alignment horizontal="right" vertical="center" wrapText="1"/>
      <protection locked="0"/>
    </xf>
    <xf numFmtId="0" fontId="1" fillId="4" borderId="78" xfId="0" applyFont="1" applyFill="1" applyBorder="1" applyAlignment="1" applyProtection="1">
      <alignment horizontal="left" vertical="center" wrapText="1"/>
      <protection locked="0"/>
    </xf>
    <xf numFmtId="0" fontId="1" fillId="4" borderId="79" xfId="0" applyFont="1" applyFill="1" applyBorder="1" applyAlignment="1" applyProtection="1">
      <alignment vertical="center"/>
      <protection locked="0"/>
    </xf>
    <xf numFmtId="0" fontId="1" fillId="4" borderId="80" xfId="0" applyFont="1" applyFill="1" applyBorder="1" applyAlignment="1" applyProtection="1">
      <alignment vertical="center"/>
      <protection locked="0"/>
    </xf>
    <xf numFmtId="0" fontId="1" fillId="4" borderId="33" xfId="0" applyFont="1" applyFill="1" applyBorder="1" applyAlignment="1" applyProtection="1">
      <alignment horizontal="left" vertical="center" wrapText="1"/>
      <protection locked="0"/>
    </xf>
    <xf numFmtId="0" fontId="1" fillId="4" borderId="0" xfId="0" applyFont="1" applyFill="1" applyAlignment="1" applyProtection="1">
      <alignment vertical="center" wrapText="1"/>
      <protection locked="0"/>
    </xf>
    <xf numFmtId="0" fontId="1" fillId="4" borderId="0" xfId="0" applyFont="1" applyFill="1" applyAlignment="1" applyProtection="1">
      <alignment vertical="center"/>
      <protection locked="0"/>
    </xf>
    <xf numFmtId="0" fontId="1" fillId="4" borderId="34" xfId="0" applyFont="1" applyFill="1" applyBorder="1" applyAlignment="1" applyProtection="1">
      <alignment vertical="center"/>
      <protection locked="0"/>
    </xf>
    <xf numFmtId="0" fontId="1" fillId="4" borderId="61" xfId="0" applyFont="1" applyFill="1" applyBorder="1" applyAlignment="1" applyProtection="1">
      <alignment horizontal="left" vertical="center" wrapText="1"/>
      <protection locked="0"/>
    </xf>
    <xf numFmtId="0" fontId="1" fillId="4" borderId="62" xfId="0" applyFont="1" applyFill="1" applyBorder="1" applyAlignment="1" applyProtection="1">
      <alignment vertical="center" wrapText="1"/>
      <protection locked="0"/>
    </xf>
    <xf numFmtId="0" fontId="1" fillId="4" borderId="62" xfId="0" applyFont="1" applyFill="1" applyBorder="1" applyAlignment="1" applyProtection="1">
      <alignment vertical="center"/>
      <protection locked="0"/>
    </xf>
    <xf numFmtId="0" fontId="1" fillId="4" borderId="63" xfId="0" applyFont="1" applyFill="1" applyBorder="1" applyAlignment="1" applyProtection="1">
      <alignment vertical="center"/>
      <protection locked="0"/>
    </xf>
    <xf numFmtId="169" fontId="1" fillId="4" borderId="83" xfId="0" applyNumberFormat="1" applyFont="1" applyFill="1" applyBorder="1" applyAlignment="1" applyProtection="1">
      <alignment horizontal="right" vertical="center" wrapText="1"/>
      <protection locked="0"/>
    </xf>
    <xf numFmtId="0" fontId="1" fillId="4" borderId="78" xfId="0" applyFont="1" applyFill="1" applyBorder="1" applyAlignment="1" applyProtection="1">
      <alignment vertical="center" wrapText="1"/>
      <protection locked="0"/>
    </xf>
    <xf numFmtId="0" fontId="1" fillId="4" borderId="79" xfId="0" applyFont="1" applyFill="1" applyBorder="1" applyAlignment="1" applyProtection="1">
      <alignment vertical="center" wrapText="1"/>
      <protection locked="0"/>
    </xf>
    <xf numFmtId="0" fontId="1" fillId="4" borderId="45" xfId="0" applyFont="1" applyFill="1" applyBorder="1" applyAlignment="1" applyProtection="1">
      <alignment vertical="center" wrapText="1"/>
      <protection locked="0"/>
    </xf>
    <xf numFmtId="0" fontId="1" fillId="4" borderId="87" xfId="0" applyFont="1" applyFill="1" applyBorder="1" applyAlignment="1" applyProtection="1">
      <alignment vertical="center" wrapText="1"/>
      <protection locked="0"/>
    </xf>
    <xf numFmtId="170" fontId="1" fillId="4" borderId="73" xfId="0" applyNumberFormat="1" applyFont="1" applyFill="1" applyBorder="1" applyAlignment="1" applyProtection="1">
      <alignment horizontal="right" vertical="center" wrapText="1"/>
      <protection locked="0"/>
    </xf>
    <xf numFmtId="0" fontId="1" fillId="4" borderId="74" xfId="0" applyFont="1" applyFill="1" applyBorder="1" applyAlignment="1" applyProtection="1">
      <alignment vertical="center" wrapText="1"/>
      <protection locked="0"/>
    </xf>
    <xf numFmtId="0" fontId="1" fillId="4" borderId="75" xfId="0" applyFont="1" applyFill="1" applyBorder="1" applyAlignment="1" applyProtection="1">
      <alignment vertical="center" wrapText="1"/>
      <protection locked="0"/>
    </xf>
    <xf numFmtId="0" fontId="1" fillId="4" borderId="76" xfId="0" applyFont="1" applyFill="1" applyBorder="1" applyAlignment="1" applyProtection="1">
      <alignment vertical="center" wrapText="1"/>
      <protection locked="0"/>
    </xf>
    <xf numFmtId="0" fontId="1" fillId="4" borderId="88" xfId="0" applyFont="1" applyFill="1" applyBorder="1" applyAlignment="1" applyProtection="1">
      <alignment vertical="center" wrapText="1"/>
      <protection locked="0"/>
    </xf>
    <xf numFmtId="170" fontId="1" fillId="4" borderId="60" xfId="0" applyNumberFormat="1" applyFont="1" applyFill="1" applyBorder="1" applyAlignment="1" applyProtection="1">
      <alignment horizontal="right" vertical="center" wrapText="1"/>
      <protection locked="0"/>
    </xf>
    <xf numFmtId="0" fontId="1" fillId="4" borderId="61" xfId="0" applyFont="1" applyFill="1" applyBorder="1" applyAlignment="1" applyProtection="1">
      <alignment vertical="center"/>
      <protection locked="0"/>
    </xf>
    <xf numFmtId="0" fontId="1" fillId="4" borderId="63" xfId="0" applyFont="1" applyFill="1" applyBorder="1" applyAlignment="1" applyProtection="1">
      <alignment vertical="center" wrapText="1"/>
      <protection locked="0"/>
    </xf>
    <xf numFmtId="0" fontId="1" fillId="4" borderId="89" xfId="0" applyFont="1" applyFill="1" applyBorder="1" applyAlignment="1" applyProtection="1">
      <alignment vertical="center" wrapText="1"/>
      <protection locked="0"/>
    </xf>
    <xf numFmtId="170" fontId="1" fillId="4" borderId="83" xfId="0" applyNumberFormat="1" applyFont="1" applyFill="1" applyBorder="1" applyAlignment="1" applyProtection="1">
      <alignment horizontal="right" vertical="center" wrapText="1"/>
      <protection locked="0"/>
    </xf>
    <xf numFmtId="0" fontId="0" fillId="4" borderId="79" xfId="0" applyFill="1" applyBorder="1" applyAlignment="1" applyProtection="1">
      <alignment vertical="center"/>
      <protection locked="0"/>
    </xf>
    <xf numFmtId="0" fontId="0" fillId="4" borderId="80" xfId="0" applyFill="1" applyBorder="1" applyAlignment="1" applyProtection="1">
      <alignment vertical="center"/>
      <protection locked="0"/>
    </xf>
    <xf numFmtId="0" fontId="0" fillId="4" borderId="78" xfId="0" applyFill="1" applyBorder="1" applyAlignment="1" applyProtection="1">
      <alignment vertical="center"/>
      <protection locked="0"/>
    </xf>
    <xf numFmtId="164" fontId="1" fillId="4" borderId="73" xfId="0" applyNumberFormat="1" applyFont="1" applyFill="1" applyBorder="1" applyAlignment="1" applyProtection="1">
      <alignment horizontal="right" vertical="center" wrapText="1"/>
      <protection locked="0"/>
    </xf>
    <xf numFmtId="0" fontId="0" fillId="4" borderId="75" xfId="0" applyFill="1" applyBorder="1" applyAlignment="1" applyProtection="1">
      <alignment vertical="center"/>
      <protection locked="0"/>
    </xf>
    <xf numFmtId="0" fontId="0" fillId="4" borderId="76" xfId="0" applyFill="1" applyBorder="1" applyAlignment="1" applyProtection="1">
      <alignment vertical="center"/>
      <protection locked="0"/>
    </xf>
    <xf numFmtId="0" fontId="0" fillId="4" borderId="74" xfId="0" applyFill="1" applyBorder="1" applyAlignment="1" applyProtection="1">
      <alignment vertical="center"/>
      <protection locked="0"/>
    </xf>
    <xf numFmtId="164" fontId="1" fillId="4" borderId="60" xfId="0" applyNumberFormat="1" applyFont="1" applyFill="1" applyBorder="1" applyAlignment="1" applyProtection="1">
      <alignment horizontal="right" vertical="center" wrapText="1"/>
      <protection locked="0"/>
    </xf>
    <xf numFmtId="0" fontId="1" fillId="4" borderId="61" xfId="0" applyFont="1" applyFill="1" applyBorder="1" applyAlignment="1" applyProtection="1">
      <alignment vertical="center" wrapText="1"/>
      <protection locked="0"/>
    </xf>
    <xf numFmtId="0" fontId="0" fillId="4" borderId="62" xfId="0" applyFill="1" applyBorder="1" applyAlignment="1" applyProtection="1">
      <alignment vertical="center"/>
      <protection locked="0"/>
    </xf>
    <xf numFmtId="0" fontId="0" fillId="4" borderId="63" xfId="0" applyFill="1" applyBorder="1" applyAlignment="1" applyProtection="1">
      <alignment vertical="center"/>
      <protection locked="0"/>
    </xf>
    <xf numFmtId="0" fontId="0" fillId="4" borderId="61" xfId="0" applyFill="1" applyBorder="1" applyAlignment="1" applyProtection="1">
      <alignment vertical="center"/>
      <protection locked="0"/>
    </xf>
    <xf numFmtId="164" fontId="1" fillId="4" borderId="83" xfId="0" applyNumberFormat="1" applyFont="1" applyFill="1" applyBorder="1" applyAlignment="1" applyProtection="1">
      <alignment horizontal="right" vertical="center" wrapText="1"/>
      <protection locked="0"/>
    </xf>
    <xf numFmtId="0" fontId="1" fillId="4" borderId="74" xfId="0" applyFont="1" applyFill="1" applyBorder="1" applyAlignment="1" applyProtection="1">
      <alignment horizontal="left" vertical="center" wrapText="1"/>
      <protection locked="0"/>
    </xf>
    <xf numFmtId="0" fontId="0" fillId="4" borderId="75" xfId="0" applyFill="1" applyBorder="1" applyAlignment="1" applyProtection="1">
      <alignment horizontal="left" vertical="center"/>
      <protection locked="0"/>
    </xf>
    <xf numFmtId="0" fontId="0" fillId="4" borderId="74" xfId="0" applyFill="1" applyBorder="1" applyAlignment="1" applyProtection="1">
      <alignment horizontal="left" vertical="center"/>
      <protection locked="0"/>
    </xf>
    <xf numFmtId="0" fontId="0" fillId="4" borderId="76" xfId="0" applyFill="1" applyBorder="1" applyAlignment="1" applyProtection="1">
      <alignment horizontal="left" vertical="center"/>
      <protection locked="0"/>
    </xf>
    <xf numFmtId="169" fontId="1" fillId="4" borderId="87" xfId="0" applyNumberFormat="1" applyFont="1" applyFill="1" applyBorder="1" applyAlignment="1" applyProtection="1">
      <alignment horizontal="right" vertical="center" wrapText="1"/>
      <protection locked="0"/>
    </xf>
    <xf numFmtId="0" fontId="1" fillId="4" borderId="57" xfId="0" applyFont="1" applyFill="1" applyBorder="1" applyAlignment="1" applyProtection="1">
      <alignment horizontal="left" vertical="center" wrapText="1"/>
      <protection locked="0"/>
    </xf>
    <xf numFmtId="0" fontId="0" fillId="4" borderId="0" xfId="0" applyFill="1" applyAlignment="1" applyProtection="1">
      <alignment horizontal="left" vertical="center"/>
      <protection locked="0"/>
    </xf>
    <xf numFmtId="0" fontId="0" fillId="4" borderId="76" xfId="0" applyFill="1" applyBorder="1" applyAlignment="1" applyProtection="1">
      <alignment horizontal="left" vertical="center"/>
      <protection locked="0"/>
    </xf>
    <xf numFmtId="0" fontId="1" fillId="4" borderId="75" xfId="0" applyFont="1" applyFill="1" applyBorder="1" applyAlignment="1" applyProtection="1">
      <alignment horizontal="left" vertical="center"/>
      <protection locked="0"/>
    </xf>
    <xf numFmtId="169" fontId="1" fillId="4" borderId="88" xfId="0" applyNumberFormat="1" applyFont="1" applyFill="1" applyBorder="1" applyAlignment="1" applyProtection="1">
      <alignment horizontal="right" vertical="center" wrapText="1"/>
      <protection locked="0"/>
    </xf>
    <xf numFmtId="0" fontId="0" fillId="4" borderId="34" xfId="0" applyFill="1" applyBorder="1" applyAlignment="1" applyProtection="1">
      <alignment horizontal="left" vertical="center"/>
      <protection locked="0"/>
    </xf>
    <xf numFmtId="0" fontId="1" fillId="4" borderId="58" xfId="0" applyFont="1" applyFill="1" applyBorder="1" applyAlignment="1" applyProtection="1">
      <alignment horizontal="left" vertical="center"/>
      <protection locked="0"/>
    </xf>
    <xf numFmtId="0" fontId="0" fillId="4" borderId="59" xfId="0" applyFill="1" applyBorder="1" applyAlignment="1" applyProtection="1">
      <alignment horizontal="left" vertical="center"/>
      <protection locked="0"/>
    </xf>
    <xf numFmtId="169" fontId="1" fillId="4" borderId="71" xfId="0" applyNumberFormat="1" applyFont="1" applyFill="1" applyBorder="1" applyAlignment="1" applyProtection="1">
      <alignment horizontal="right" vertical="center" wrapText="1"/>
      <protection locked="0"/>
    </xf>
    <xf numFmtId="0" fontId="1" fillId="4" borderId="57" xfId="0" applyFont="1" applyFill="1" applyBorder="1" applyAlignment="1" applyProtection="1">
      <alignment horizontal="left" vertical="center" wrapText="1"/>
      <protection locked="0"/>
    </xf>
    <xf numFmtId="0" fontId="0" fillId="4" borderId="59" xfId="0" applyFill="1" applyBorder="1" applyAlignment="1" applyProtection="1">
      <alignment horizontal="left" vertical="center"/>
      <protection locked="0"/>
    </xf>
    <xf numFmtId="0" fontId="1" fillId="4" borderId="0" xfId="0" applyFont="1" applyFill="1" applyAlignment="1" applyProtection="1">
      <alignment horizontal="left" vertical="center"/>
      <protection locked="0"/>
    </xf>
    <xf numFmtId="0" fontId="0" fillId="4" borderId="34" xfId="0" applyFill="1" applyBorder="1" applyAlignment="1" applyProtection="1">
      <alignment horizontal="left" vertical="center"/>
      <protection locked="0"/>
    </xf>
    <xf numFmtId="0" fontId="0" fillId="4" borderId="63" xfId="0" applyFill="1" applyBorder="1" applyAlignment="1" applyProtection="1">
      <alignment horizontal="left" vertical="center"/>
      <protection locked="0"/>
    </xf>
    <xf numFmtId="0" fontId="1" fillId="4" borderId="62" xfId="0" applyFont="1" applyFill="1" applyBorder="1" applyAlignment="1" applyProtection="1">
      <alignment horizontal="left" vertical="center"/>
      <protection locked="0"/>
    </xf>
    <xf numFmtId="0" fontId="10" fillId="0" borderId="7" xfId="0" applyFont="1" applyBorder="1" applyAlignment="1" applyProtection="1">
      <alignment horizontal="left" wrapText="1"/>
      <protection locked="0"/>
    </xf>
    <xf numFmtId="0" fontId="1" fillId="0" borderId="7" xfId="0" applyFont="1" applyBorder="1" applyAlignment="1" applyProtection="1">
      <alignment horizontal="left"/>
      <protection locked="0"/>
    </xf>
    <xf numFmtId="0" fontId="1" fillId="0" borderId="7" xfId="0" applyFont="1" applyBorder="1" applyAlignment="1" applyProtection="1">
      <alignment horizontal="left" wrapText="1"/>
      <protection locked="0"/>
    </xf>
    <xf numFmtId="0" fontId="1" fillId="0" borderId="7" xfId="0" applyFont="1" applyBorder="1" applyProtection="1">
      <protection locked="0"/>
    </xf>
  </cellXfs>
  <cellStyles count="1">
    <cellStyle name="Normal" xfId="0" builtinId="0"/>
  </cellStyles>
  <dxfs count="0"/>
  <tableStyles count="0" defaultTableStyle="TableStyleMedium9" defaultPivotStyle="PivotStyleLight16"/>
  <colors>
    <mruColors>
      <color rgb="FFFFFF99"/>
      <color rgb="FFCCFFFF"/>
      <color rgb="FFF7D1E1"/>
      <color rgb="FFD5FF7C"/>
      <color rgb="FFF49EF0"/>
      <color rgb="FFD5FF18"/>
      <color rgb="FFFF0063"/>
      <color rgb="FFFF00FF"/>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1</xdr:row>
      <xdr:rowOff>19050</xdr:rowOff>
    </xdr:from>
    <xdr:to>
      <xdr:col>4</xdr:col>
      <xdr:colOff>152401</xdr:colOff>
      <xdr:row>5</xdr:row>
      <xdr:rowOff>47064</xdr:rowOff>
    </xdr:to>
    <xdr:pic>
      <xdr:nvPicPr>
        <xdr:cNvPr id="2" name="Image 1">
          <a:extLst>
            <a:ext uri="{FF2B5EF4-FFF2-40B4-BE49-F238E27FC236}">
              <a16:creationId xmlns:a16="http://schemas.microsoft.com/office/drawing/2014/main" id="{F69ADFBC-FE95-4606-A12B-313E6D3CB6E7}"/>
            </a:ext>
          </a:extLst>
        </xdr:cNvPr>
        <xdr:cNvPicPr>
          <a:picLocks noChangeAspect="1"/>
        </xdr:cNvPicPr>
      </xdr:nvPicPr>
      <xdr:blipFill rotWithShape="1">
        <a:blip xmlns:r="http://schemas.openxmlformats.org/officeDocument/2006/relationships" r:embed="rId1"/>
        <a:srcRect t="11431"/>
        <a:stretch/>
      </xdr:blipFill>
      <xdr:spPr>
        <a:xfrm>
          <a:off x="1" y="180975"/>
          <a:ext cx="1905000" cy="6757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19338</xdr:colOff>
      <xdr:row>1</xdr:row>
      <xdr:rowOff>19050</xdr:rowOff>
    </xdr:from>
    <xdr:to>
      <xdr:col>1</xdr:col>
      <xdr:colOff>1681379</xdr:colOff>
      <xdr:row>5</xdr:row>
      <xdr:rowOff>4127</xdr:rowOff>
    </xdr:to>
    <xdr:pic>
      <xdr:nvPicPr>
        <xdr:cNvPr id="2" name="Image 1">
          <a:extLst>
            <a:ext uri="{FF2B5EF4-FFF2-40B4-BE49-F238E27FC236}">
              <a16:creationId xmlns:a16="http://schemas.microsoft.com/office/drawing/2014/main" id="{C18E0E0A-9B17-4FBA-9FCA-179C53115A0B}"/>
            </a:ext>
          </a:extLst>
        </xdr:cNvPr>
        <xdr:cNvPicPr>
          <a:picLocks noChangeAspect="1"/>
        </xdr:cNvPicPr>
      </xdr:nvPicPr>
      <xdr:blipFill rotWithShape="1">
        <a:blip xmlns:r="http://schemas.openxmlformats.org/officeDocument/2006/relationships" r:embed="rId1"/>
        <a:srcRect t="9256"/>
        <a:stretch/>
      </xdr:blipFill>
      <xdr:spPr>
        <a:xfrm>
          <a:off x="19338" y="209550"/>
          <a:ext cx="2138291" cy="74707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1</xdr:col>
      <xdr:colOff>1861958</xdr:colOff>
      <xdr:row>6</xdr:row>
      <xdr:rowOff>19050</xdr:rowOff>
    </xdr:to>
    <xdr:pic>
      <xdr:nvPicPr>
        <xdr:cNvPr id="2" name="Image 1">
          <a:extLst>
            <a:ext uri="{FF2B5EF4-FFF2-40B4-BE49-F238E27FC236}">
              <a16:creationId xmlns:a16="http://schemas.microsoft.com/office/drawing/2014/main" id="{DD0FA94B-5576-4ABD-812E-9064D8F520B6}"/>
            </a:ext>
          </a:extLst>
        </xdr:cNvPr>
        <xdr:cNvPicPr>
          <a:picLocks noChangeAspect="1"/>
        </xdr:cNvPicPr>
      </xdr:nvPicPr>
      <xdr:blipFill rotWithShape="1">
        <a:blip xmlns:r="http://schemas.openxmlformats.org/officeDocument/2006/relationships" r:embed="rId1"/>
        <a:srcRect t="10177"/>
        <a:stretch/>
      </xdr:blipFill>
      <xdr:spPr>
        <a:xfrm>
          <a:off x="0" y="171450"/>
          <a:ext cx="2290583" cy="8096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19049</xdr:rowOff>
    </xdr:from>
    <xdr:to>
      <xdr:col>1</xdr:col>
      <xdr:colOff>1621116</xdr:colOff>
      <xdr:row>5</xdr:row>
      <xdr:rowOff>114909</xdr:rowOff>
    </xdr:to>
    <xdr:pic>
      <xdr:nvPicPr>
        <xdr:cNvPr id="2" name="Image 1">
          <a:extLst>
            <a:ext uri="{FF2B5EF4-FFF2-40B4-BE49-F238E27FC236}">
              <a16:creationId xmlns:a16="http://schemas.microsoft.com/office/drawing/2014/main" id="{62573F82-C7BC-476E-9A66-69FA3153E390}"/>
            </a:ext>
          </a:extLst>
        </xdr:cNvPr>
        <xdr:cNvPicPr>
          <a:picLocks noChangeAspect="1"/>
        </xdr:cNvPicPr>
      </xdr:nvPicPr>
      <xdr:blipFill>
        <a:blip xmlns:r="http://schemas.openxmlformats.org/officeDocument/2006/relationships" r:embed="rId1"/>
        <a:stretch>
          <a:fillRect/>
        </a:stretch>
      </xdr:blipFill>
      <xdr:spPr>
        <a:xfrm>
          <a:off x="0" y="171449"/>
          <a:ext cx="2135466" cy="73403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1551292</xdr:colOff>
      <xdr:row>6</xdr:row>
      <xdr:rowOff>18036</xdr:rowOff>
    </xdr:to>
    <xdr:pic>
      <xdr:nvPicPr>
        <xdr:cNvPr id="2" name="Image 1">
          <a:extLst>
            <a:ext uri="{FF2B5EF4-FFF2-40B4-BE49-F238E27FC236}">
              <a16:creationId xmlns:a16="http://schemas.microsoft.com/office/drawing/2014/main" id="{836839C9-9BFD-4F72-8396-CEC20C060A74}"/>
            </a:ext>
          </a:extLst>
        </xdr:cNvPr>
        <xdr:cNvPicPr>
          <a:picLocks noChangeAspect="1"/>
        </xdr:cNvPicPr>
      </xdr:nvPicPr>
      <xdr:blipFill rotWithShape="1">
        <a:blip xmlns:r="http://schemas.openxmlformats.org/officeDocument/2006/relationships" r:embed="rId1"/>
        <a:srcRect t="10125"/>
        <a:stretch/>
      </xdr:blipFill>
      <xdr:spPr>
        <a:xfrm>
          <a:off x="0" y="161925"/>
          <a:ext cx="2132317" cy="76098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73025</xdr:colOff>
      <xdr:row>4</xdr:row>
      <xdr:rowOff>155575</xdr:rowOff>
    </xdr:to>
    <xdr:pic>
      <xdr:nvPicPr>
        <xdr:cNvPr id="2" name="Picture 2" descr="A picture containing text&#10;&#10;Description automatically generated">
          <a:extLst>
            <a:ext uri="{FF2B5EF4-FFF2-40B4-BE49-F238E27FC236}">
              <a16:creationId xmlns:a16="http://schemas.microsoft.com/office/drawing/2014/main" id="{60A112E8-DD79-473A-98D6-E5E56530422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3726A-DD9C-4C1B-83B5-A74B36F89CCD}">
  <dimension ref="A1:I27"/>
  <sheetViews>
    <sheetView showGridLines="0" tabSelected="1" workbookViewId="0">
      <selection activeCell="C26" sqref="C26"/>
    </sheetView>
  </sheetViews>
  <sheetFormatPr defaultColWidth="10.90625" defaultRowHeight="12.5" x14ac:dyDescent="0.25"/>
  <cols>
    <col min="1" max="2" width="1.7265625" customWidth="1"/>
    <col min="9" max="9" width="99" customWidth="1"/>
  </cols>
  <sheetData>
    <row r="1" spans="1:9" x14ac:dyDescent="0.25">
      <c r="A1" s="246"/>
      <c r="B1" s="246"/>
      <c r="C1" s="246"/>
      <c r="D1" s="246"/>
      <c r="E1" s="246"/>
      <c r="F1" s="246"/>
      <c r="G1" s="246"/>
      <c r="H1" s="246"/>
      <c r="I1" s="246"/>
    </row>
    <row r="2" spans="1:9" ht="13" x14ac:dyDescent="0.3">
      <c r="A2" s="120"/>
      <c r="B2" s="120"/>
      <c r="C2" s="120"/>
      <c r="D2" s="120"/>
      <c r="E2" s="120"/>
      <c r="F2" s="120"/>
      <c r="G2" s="120"/>
      <c r="H2" s="120"/>
      <c r="I2" s="71" t="s">
        <v>401</v>
      </c>
    </row>
    <row r="3" spans="1:9" ht="13" x14ac:dyDescent="0.3">
      <c r="A3" s="1"/>
      <c r="B3" s="1"/>
      <c r="C3" s="1"/>
      <c r="D3" s="1"/>
      <c r="E3" s="114"/>
      <c r="F3" s="114"/>
      <c r="G3" s="1"/>
      <c r="H3" s="1"/>
      <c r="I3" s="71" t="s">
        <v>403</v>
      </c>
    </row>
    <row r="4" spans="1:9" ht="13" x14ac:dyDescent="0.3">
      <c r="A4" s="1"/>
      <c r="B4" s="1"/>
      <c r="C4" s="1"/>
      <c r="D4" s="278"/>
      <c r="E4" s="114"/>
      <c r="F4" s="71"/>
      <c r="G4" s="1"/>
      <c r="H4" s="1"/>
      <c r="I4" s="71" t="s">
        <v>364</v>
      </c>
    </row>
    <row r="5" spans="1:9" ht="13" x14ac:dyDescent="0.3">
      <c r="A5" s="1"/>
      <c r="B5" s="1"/>
      <c r="C5" s="1"/>
      <c r="D5" s="1"/>
      <c r="E5" s="1"/>
      <c r="F5" s="71"/>
      <c r="G5" s="1"/>
      <c r="H5" s="1"/>
    </row>
    <row r="6" spans="1:9" x14ac:dyDescent="0.25">
      <c r="A6" s="1"/>
      <c r="B6" s="1"/>
      <c r="C6" s="1"/>
      <c r="D6" s="1"/>
      <c r="E6" s="1"/>
      <c r="F6" s="1"/>
      <c r="G6" s="1"/>
      <c r="H6" s="1"/>
      <c r="I6" s="114"/>
    </row>
    <row r="7" spans="1:9" ht="16" customHeight="1" x14ac:dyDescent="0.25">
      <c r="A7" s="1"/>
      <c r="B7" s="321" t="s">
        <v>391</v>
      </c>
      <c r="C7" s="1"/>
      <c r="D7" s="1"/>
      <c r="E7" s="1"/>
      <c r="F7" s="1"/>
      <c r="G7" s="1"/>
      <c r="H7" s="1"/>
      <c r="I7" s="114"/>
    </row>
    <row r="8" spans="1:9" ht="16" customHeight="1" x14ac:dyDescent="0.25">
      <c r="A8" s="1"/>
      <c r="B8" s="1"/>
      <c r="C8" s="6"/>
      <c r="D8" s="6"/>
      <c r="E8" s="6"/>
      <c r="F8" s="6"/>
      <c r="G8" s="6"/>
      <c r="H8" s="6"/>
      <c r="I8" s="1"/>
    </row>
    <row r="9" spans="1:9" s="119" customFormat="1" ht="16" customHeight="1" x14ac:dyDescent="0.25">
      <c r="A9" s="320" t="s">
        <v>365</v>
      </c>
      <c r="B9" s="119" t="s">
        <v>400</v>
      </c>
    </row>
    <row r="10" spans="1:9" s="119" customFormat="1" ht="16" customHeight="1" x14ac:dyDescent="0.25">
      <c r="A10" s="319"/>
      <c r="B10" s="319"/>
    </row>
    <row r="11" spans="1:9" s="119" customFormat="1" ht="16" customHeight="1" x14ac:dyDescent="0.25">
      <c r="A11" s="320" t="s">
        <v>365</v>
      </c>
      <c r="B11" s="119" t="s">
        <v>389</v>
      </c>
    </row>
    <row r="12" spans="1:9" s="119" customFormat="1" ht="16" customHeight="1" x14ac:dyDescent="0.25">
      <c r="A12" s="320"/>
      <c r="B12" s="320" t="s">
        <v>362</v>
      </c>
      <c r="C12" s="119" t="s">
        <v>366</v>
      </c>
    </row>
    <row r="13" spans="1:9" s="119" customFormat="1" ht="16" customHeight="1" x14ac:dyDescent="0.25">
      <c r="A13" s="320"/>
      <c r="B13" s="320"/>
    </row>
    <row r="14" spans="1:9" s="119" customFormat="1" ht="16" customHeight="1" x14ac:dyDescent="0.25">
      <c r="A14" s="320" t="s">
        <v>365</v>
      </c>
      <c r="B14" s="119" t="s">
        <v>392</v>
      </c>
    </row>
    <row r="15" spans="1:9" s="119" customFormat="1" ht="16" customHeight="1" x14ac:dyDescent="0.25">
      <c r="A15" s="319"/>
      <c r="B15" s="319"/>
    </row>
    <row r="16" spans="1:9" s="119" customFormat="1" ht="16" customHeight="1" x14ac:dyDescent="0.25">
      <c r="A16" s="320" t="s">
        <v>365</v>
      </c>
      <c r="B16" s="119" t="s">
        <v>367</v>
      </c>
    </row>
    <row r="17" spans="1:9" s="119" customFormat="1" ht="16" customHeight="1" x14ac:dyDescent="0.25">
      <c r="A17" s="320"/>
      <c r="B17" s="320" t="s">
        <v>362</v>
      </c>
      <c r="C17" s="119" t="s">
        <v>368</v>
      </c>
    </row>
    <row r="18" spans="1:9" s="119" customFormat="1" ht="16" customHeight="1" x14ac:dyDescent="0.25">
      <c r="A18" s="320"/>
      <c r="B18" s="320"/>
    </row>
    <row r="19" spans="1:9" s="119" customFormat="1" ht="16" customHeight="1" x14ac:dyDescent="0.25">
      <c r="A19" s="320" t="s">
        <v>365</v>
      </c>
      <c r="B19" s="119" t="s">
        <v>396</v>
      </c>
    </row>
    <row r="20" spans="1:9" s="119" customFormat="1" ht="16" customHeight="1" x14ac:dyDescent="0.25">
      <c r="A20" s="320"/>
      <c r="B20" s="119" t="s">
        <v>362</v>
      </c>
      <c r="C20" s="119" t="s">
        <v>397</v>
      </c>
    </row>
    <row r="21" spans="1:9" s="119" customFormat="1" ht="16" customHeight="1" x14ac:dyDescent="0.3">
      <c r="A21" s="320"/>
      <c r="B21" s="492" t="s">
        <v>398</v>
      </c>
      <c r="C21" s="398"/>
      <c r="D21" s="398"/>
      <c r="E21" s="398"/>
      <c r="F21" s="398"/>
      <c r="G21" s="398"/>
      <c r="H21" s="398"/>
      <c r="I21" s="398"/>
    </row>
    <row r="22" spans="1:9" s="119" customFormat="1" ht="16" customHeight="1" x14ac:dyDescent="0.25">
      <c r="A22" s="320"/>
      <c r="B22" s="320"/>
    </row>
    <row r="23" spans="1:9" s="119" customFormat="1" ht="16" customHeight="1" x14ac:dyDescent="0.3">
      <c r="A23" s="320" t="s">
        <v>365</v>
      </c>
      <c r="B23" s="119" t="s">
        <v>390</v>
      </c>
    </row>
    <row r="24" spans="1:9" s="119" customFormat="1" ht="16" customHeight="1" x14ac:dyDescent="0.25"/>
    <row r="25" spans="1:9" s="119" customFormat="1" ht="16" customHeight="1" x14ac:dyDescent="0.3">
      <c r="A25" s="320" t="s">
        <v>365</v>
      </c>
      <c r="B25" s="286" t="s">
        <v>404</v>
      </c>
    </row>
    <row r="26" spans="1:9" s="119" customFormat="1" ht="16" customHeight="1" x14ac:dyDescent="0.25">
      <c r="B26" s="119" t="s">
        <v>362</v>
      </c>
      <c r="C26" s="119" t="s">
        <v>369</v>
      </c>
    </row>
    <row r="27" spans="1:9" s="119" customFormat="1" ht="16" customHeight="1" x14ac:dyDescent="0.25">
      <c r="B27" s="119" t="s">
        <v>362</v>
      </c>
      <c r="C27" s="119" t="s">
        <v>405</v>
      </c>
    </row>
  </sheetData>
  <sheetProtection algorithmName="SHA-512" hashValue="UQnGmvhYbiWwKVoYpWEVMqAd/TexI9C8CUv3tknm3nmymE+cD/LDlLEbDrWMGYwpCAQ9hkp0wb1KQVJIRhKQaQ==" saltValue="BaOK4x+UnPKScqs5yxWmXg==" spinCount="100000" sheet="1" objects="1" scenarios="1"/>
  <mergeCells count="1">
    <mergeCell ref="B21:I21"/>
  </mergeCells>
  <pageMargins left="0.7" right="0.7" top="0.75" bottom="0.75" header="0.3" footer="0.3"/>
  <pageSetup orientation="portrait"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2"/>
  <sheetViews>
    <sheetView showGridLines="0" zoomScaleNormal="100" workbookViewId="0">
      <selection activeCell="C9" sqref="C9"/>
    </sheetView>
  </sheetViews>
  <sheetFormatPr defaultColWidth="11.453125" defaultRowHeight="11.5" x14ac:dyDescent="0.25"/>
  <cols>
    <col min="1" max="1" width="7.1796875" style="1" customWidth="1"/>
    <col min="2" max="2" width="72.26953125" style="1" customWidth="1"/>
    <col min="3" max="3" width="11" style="1" customWidth="1"/>
    <col min="4" max="4" width="6.453125" style="1" customWidth="1"/>
    <col min="5" max="5" width="11.26953125" style="1" customWidth="1"/>
    <col min="6" max="6" width="14" style="1" customWidth="1"/>
    <col min="7" max="7" width="14.453125" style="1" customWidth="1"/>
    <col min="8" max="8" width="6.453125" style="1" customWidth="1"/>
    <col min="9" max="9" width="11.81640625" style="1" customWidth="1"/>
    <col min="10" max="16384" width="11.453125" style="1"/>
  </cols>
  <sheetData>
    <row r="1" spans="1:10" ht="15" customHeight="1" x14ac:dyDescent="0.25">
      <c r="A1" s="170"/>
      <c r="B1" s="170"/>
      <c r="C1" s="170"/>
      <c r="D1" s="170"/>
      <c r="E1" s="170"/>
      <c r="F1" s="170"/>
      <c r="G1" s="170"/>
      <c r="H1" s="170"/>
      <c r="I1" s="170"/>
    </row>
    <row r="2" spans="1:10" ht="15" customHeight="1" x14ac:dyDescent="0.3">
      <c r="I2" s="71" t="s">
        <v>402</v>
      </c>
    </row>
    <row r="3" spans="1:10" ht="15" customHeight="1" x14ac:dyDescent="0.3">
      <c r="G3" s="71"/>
      <c r="H3" s="71"/>
      <c r="I3" s="71" t="s">
        <v>403</v>
      </c>
    </row>
    <row r="4" spans="1:10" ht="15" customHeight="1" x14ac:dyDescent="0.3">
      <c r="G4" s="71"/>
      <c r="H4" s="71"/>
      <c r="I4" s="171" t="s">
        <v>311</v>
      </c>
    </row>
    <row r="5" spans="1:10" ht="15" customHeight="1" x14ac:dyDescent="0.3">
      <c r="G5" s="71"/>
      <c r="H5" s="71"/>
    </row>
    <row r="6" spans="1:10" ht="15" customHeight="1" x14ac:dyDescent="0.3">
      <c r="G6" s="71"/>
      <c r="H6" s="71"/>
    </row>
    <row r="7" spans="1:10" s="9" customFormat="1" ht="15.75" customHeight="1" x14ac:dyDescent="0.25">
      <c r="B7" s="171" t="s">
        <v>370</v>
      </c>
      <c r="C7" s="115" t="str">
        <f>'Détail des coûts'!G4</f>
        <v>-</v>
      </c>
      <c r="D7" s="197"/>
      <c r="E7" s="197"/>
      <c r="F7" s="197"/>
    </row>
    <row r="8" spans="1:10" s="9" customFormat="1" ht="15.75" customHeight="1" x14ac:dyDescent="0.25">
      <c r="B8" s="171" t="s">
        <v>254</v>
      </c>
      <c r="C8" s="112" t="str">
        <f>'Détail des coûts'!G5</f>
        <v>-</v>
      </c>
      <c r="D8" s="113"/>
      <c r="E8" s="113"/>
      <c r="F8" s="113"/>
    </row>
    <row r="9" spans="1:10" s="9" customFormat="1" ht="15.75" customHeight="1" x14ac:dyDescent="0.25">
      <c r="B9" s="171" t="s">
        <v>255</v>
      </c>
      <c r="C9" s="112" t="str">
        <f>'Détail des coûts'!G6</f>
        <v>-</v>
      </c>
      <c r="D9" s="113"/>
      <c r="E9" s="113"/>
      <c r="F9" s="113"/>
    </row>
    <row r="10" spans="1:10" s="9" customFormat="1" ht="15.75" customHeight="1" x14ac:dyDescent="0.25">
      <c r="B10" s="171" t="s">
        <v>93</v>
      </c>
      <c r="C10" s="112" t="str">
        <f>'Détail des coûts'!G7</f>
        <v>-</v>
      </c>
      <c r="D10" s="113"/>
      <c r="E10" s="113"/>
      <c r="F10" s="113"/>
    </row>
    <row r="11" spans="1:10" ht="15.75" customHeight="1" x14ac:dyDescent="0.25">
      <c r="A11" s="49"/>
      <c r="B11" s="49"/>
      <c r="C11" s="198"/>
      <c r="E11" s="49"/>
      <c r="F11" s="49"/>
      <c r="G11" s="49"/>
      <c r="I11" s="49"/>
    </row>
    <row r="12" spans="1:10" s="208" customFormat="1" ht="36" customHeight="1" x14ac:dyDescent="0.25">
      <c r="A12" s="199" t="s">
        <v>94</v>
      </c>
      <c r="B12" s="200" t="s">
        <v>95</v>
      </c>
      <c r="C12" s="228" t="s">
        <v>96</v>
      </c>
      <c r="D12" s="50"/>
      <c r="E12" s="229" t="s">
        <v>97</v>
      </c>
      <c r="F12" s="230" t="s">
        <v>165</v>
      </c>
      <c r="G12" s="206" t="s">
        <v>110</v>
      </c>
      <c r="H12" s="207"/>
      <c r="I12" s="231" t="s">
        <v>120</v>
      </c>
      <c r="J12" s="50"/>
    </row>
    <row r="13" spans="1:10" ht="12" customHeight="1" x14ac:dyDescent="0.25">
      <c r="A13" s="72">
        <v>1</v>
      </c>
      <c r="B13" s="52" t="s">
        <v>253</v>
      </c>
      <c r="C13" s="254">
        <f>'Détail des coûts'!C20</f>
        <v>0</v>
      </c>
      <c r="D13" s="12"/>
      <c r="E13" s="218">
        <f>'Détail des coûts'!E20</f>
        <v>0</v>
      </c>
      <c r="F13" s="219">
        <f>'Détail des coûts'!F20</f>
        <v>0</v>
      </c>
      <c r="G13" s="257">
        <f>'Détail des coûts'!G20</f>
        <v>0</v>
      </c>
      <c r="H13" s="60"/>
      <c r="I13" s="218">
        <f>C13-G13</f>
        <v>0</v>
      </c>
    </row>
    <row r="14" spans="1:10" ht="12" customHeight="1" x14ac:dyDescent="0.25">
      <c r="A14" s="72">
        <v>2</v>
      </c>
      <c r="B14" s="52" t="s">
        <v>98</v>
      </c>
      <c r="C14" s="254">
        <f>'Détail des coûts'!C30</f>
        <v>0</v>
      </c>
      <c r="D14" s="12"/>
      <c r="E14" s="218">
        <f>'Détail des coûts'!E30</f>
        <v>0</v>
      </c>
      <c r="F14" s="219">
        <f>'Détail des coûts'!F30</f>
        <v>0</v>
      </c>
      <c r="G14" s="257">
        <f>'Détail des coûts'!G30</f>
        <v>0</v>
      </c>
      <c r="H14" s="60"/>
      <c r="I14" s="218">
        <f>C14-G14</f>
        <v>0</v>
      </c>
    </row>
    <row r="15" spans="1:10" ht="12" customHeight="1" x14ac:dyDescent="0.25">
      <c r="A15" s="72">
        <v>3</v>
      </c>
      <c r="B15" s="52" t="s">
        <v>99</v>
      </c>
      <c r="C15" s="254">
        <f>'Détail des coûts'!C39</f>
        <v>0</v>
      </c>
      <c r="D15" s="12"/>
      <c r="E15" s="218">
        <f>'Détail des coûts'!E39</f>
        <v>0</v>
      </c>
      <c r="F15" s="219">
        <f>'Détail des coûts'!F39</f>
        <v>0</v>
      </c>
      <c r="G15" s="257">
        <f>'Détail des coûts'!G39</f>
        <v>0</v>
      </c>
      <c r="H15" s="60"/>
      <c r="I15" s="218">
        <f>C15-G15</f>
        <v>0</v>
      </c>
    </row>
    <row r="16" spans="1:10" s="51" customFormat="1" ht="12" customHeight="1" x14ac:dyDescent="0.25">
      <c r="A16" s="75"/>
      <c r="B16" s="53" t="s">
        <v>214</v>
      </c>
      <c r="C16" s="256">
        <f>SUM(C13:C15)</f>
        <v>0</v>
      </c>
      <c r="D16" s="76"/>
      <c r="E16" s="220">
        <f>SUM(E13:E15)</f>
        <v>0</v>
      </c>
      <c r="F16" s="221">
        <f>SUM(F13:F15)</f>
        <v>0</v>
      </c>
      <c r="G16" s="258">
        <f>SUM(G13:G15)</f>
        <v>0</v>
      </c>
      <c r="H16" s="61"/>
      <c r="I16" s="220">
        <f>SUM(I13:I15)</f>
        <v>0</v>
      </c>
    </row>
    <row r="17" spans="1:9" ht="6" customHeight="1" x14ac:dyDescent="0.25">
      <c r="A17" s="79"/>
      <c r="B17" s="12"/>
      <c r="C17" s="62"/>
      <c r="D17" s="12"/>
      <c r="E17" s="62"/>
      <c r="F17" s="62"/>
      <c r="G17" s="91"/>
      <c r="H17" s="62"/>
      <c r="I17" s="62"/>
    </row>
    <row r="18" spans="1:9" ht="12" customHeight="1" x14ac:dyDescent="0.25">
      <c r="A18" s="72">
        <v>4</v>
      </c>
      <c r="B18" s="52" t="s">
        <v>189</v>
      </c>
      <c r="C18" s="254">
        <f>'Détail des coûts'!C54</f>
        <v>0</v>
      </c>
      <c r="D18" s="12"/>
      <c r="E18" s="218">
        <f>'Détail des coûts'!E54</f>
        <v>0</v>
      </c>
      <c r="F18" s="219">
        <f>'Détail des coûts'!F54</f>
        <v>0</v>
      </c>
      <c r="G18" s="257">
        <f>'Détail des coûts'!G54</f>
        <v>0</v>
      </c>
      <c r="H18" s="60"/>
      <c r="I18" s="218">
        <f t="shared" ref="I18:I24" si="0">C18-G18</f>
        <v>0</v>
      </c>
    </row>
    <row r="19" spans="1:9" ht="12" customHeight="1" x14ac:dyDescent="0.25">
      <c r="A19" s="72">
        <v>5</v>
      </c>
      <c r="B19" s="52" t="s">
        <v>100</v>
      </c>
      <c r="C19" s="254">
        <f>'Détail des coûts'!C67</f>
        <v>0</v>
      </c>
      <c r="D19" s="12"/>
      <c r="E19" s="218">
        <f>'Détail des coûts'!E67</f>
        <v>0</v>
      </c>
      <c r="F19" s="219">
        <f>'Détail des coûts'!F67</f>
        <v>0</v>
      </c>
      <c r="G19" s="257">
        <f>'Détail des coûts'!G67</f>
        <v>0</v>
      </c>
      <c r="H19" s="60"/>
      <c r="I19" s="218">
        <f t="shared" si="0"/>
        <v>0</v>
      </c>
    </row>
    <row r="20" spans="1:9" ht="12" customHeight="1" x14ac:dyDescent="0.25">
      <c r="A20" s="72">
        <v>6</v>
      </c>
      <c r="B20" s="52" t="s">
        <v>101</v>
      </c>
      <c r="C20" s="254">
        <f>'Détail des coûts'!C77</f>
        <v>0</v>
      </c>
      <c r="D20" s="12"/>
      <c r="E20" s="218">
        <f>'Détail des coûts'!E77</f>
        <v>0</v>
      </c>
      <c r="F20" s="219">
        <f>'Détail des coûts'!F77</f>
        <v>0</v>
      </c>
      <c r="G20" s="257">
        <f>'Détail des coûts'!G77</f>
        <v>0</v>
      </c>
      <c r="H20" s="60"/>
      <c r="I20" s="218">
        <f t="shared" si="0"/>
        <v>0</v>
      </c>
    </row>
    <row r="21" spans="1:9" ht="12" customHeight="1" x14ac:dyDescent="0.25">
      <c r="A21" s="72">
        <v>7</v>
      </c>
      <c r="B21" s="52" t="s">
        <v>135</v>
      </c>
      <c r="C21" s="254">
        <f>'Détail des coûts'!C89</f>
        <v>0</v>
      </c>
      <c r="D21" s="12"/>
      <c r="E21" s="218">
        <f>'Détail des coûts'!E89</f>
        <v>0</v>
      </c>
      <c r="F21" s="219">
        <f>'Détail des coûts'!F89</f>
        <v>0</v>
      </c>
      <c r="G21" s="257">
        <f>'Détail des coûts'!G89</f>
        <v>0</v>
      </c>
      <c r="H21" s="60"/>
      <c r="I21" s="218">
        <f t="shared" si="0"/>
        <v>0</v>
      </c>
    </row>
    <row r="22" spans="1:9" ht="12" customHeight="1" x14ac:dyDescent="0.25">
      <c r="A22" s="72">
        <v>8</v>
      </c>
      <c r="B22" s="52" t="s">
        <v>102</v>
      </c>
      <c r="C22" s="254">
        <f>'Détail des coûts'!C96</f>
        <v>0</v>
      </c>
      <c r="D22" s="12"/>
      <c r="E22" s="218">
        <f>'Détail des coûts'!E96</f>
        <v>0</v>
      </c>
      <c r="F22" s="219">
        <f>'Détail des coûts'!F96</f>
        <v>0</v>
      </c>
      <c r="G22" s="257">
        <f>'Détail des coûts'!G96</f>
        <v>0</v>
      </c>
      <c r="H22" s="60"/>
      <c r="I22" s="218">
        <f t="shared" si="0"/>
        <v>0</v>
      </c>
    </row>
    <row r="23" spans="1:9" ht="12" customHeight="1" x14ac:dyDescent="0.25">
      <c r="A23" s="72">
        <v>9</v>
      </c>
      <c r="B23" s="52" t="s">
        <v>103</v>
      </c>
      <c r="C23" s="254">
        <f>'Détail des coûts'!C102</f>
        <v>0</v>
      </c>
      <c r="D23" s="12"/>
      <c r="E23" s="218">
        <f>'Détail des coûts'!E102</f>
        <v>0</v>
      </c>
      <c r="F23" s="219">
        <f>'Détail des coûts'!F102</f>
        <v>0</v>
      </c>
      <c r="G23" s="257">
        <f>'Détail des coûts'!G102</f>
        <v>0</v>
      </c>
      <c r="H23" s="60"/>
      <c r="I23" s="218">
        <f t="shared" si="0"/>
        <v>0</v>
      </c>
    </row>
    <row r="24" spans="1:9" ht="12" customHeight="1" x14ac:dyDescent="0.25">
      <c r="A24" s="72">
        <v>10</v>
      </c>
      <c r="B24" s="52" t="s">
        <v>219</v>
      </c>
      <c r="C24" s="254">
        <f>'Détail des coûts'!C114</f>
        <v>0</v>
      </c>
      <c r="D24" s="12"/>
      <c r="E24" s="218">
        <f>'Détail des coûts'!E114</f>
        <v>0</v>
      </c>
      <c r="F24" s="219">
        <f>'Détail des coûts'!F114</f>
        <v>0</v>
      </c>
      <c r="G24" s="257">
        <f>'Détail des coûts'!G114</f>
        <v>0</v>
      </c>
      <c r="H24" s="60"/>
      <c r="I24" s="218">
        <f t="shared" si="0"/>
        <v>0</v>
      </c>
    </row>
    <row r="25" spans="1:9" s="51" customFormat="1" ht="12" customHeight="1" x14ac:dyDescent="0.25">
      <c r="A25" s="75"/>
      <c r="B25" s="54" t="s">
        <v>104</v>
      </c>
      <c r="C25" s="255">
        <f>SUM(C18:C24)</f>
        <v>0</v>
      </c>
      <c r="D25" s="76"/>
      <c r="E25" s="222">
        <f>SUM(E18:E24)</f>
        <v>0</v>
      </c>
      <c r="F25" s="223">
        <f>SUM(F18:F24)</f>
        <v>0</v>
      </c>
      <c r="G25" s="259">
        <f>SUM(G18:G24)</f>
        <v>0</v>
      </c>
      <c r="H25" s="80"/>
      <c r="I25" s="222">
        <f>SUM(I18:I24)</f>
        <v>0</v>
      </c>
    </row>
    <row r="26" spans="1:9" ht="6" customHeight="1" x14ac:dyDescent="0.25">
      <c r="A26" s="79"/>
      <c r="B26" s="63"/>
      <c r="C26" s="81"/>
      <c r="D26" s="12"/>
      <c r="E26" s="81"/>
      <c r="F26" s="81"/>
      <c r="G26" s="92"/>
      <c r="H26" s="81"/>
      <c r="I26" s="81"/>
    </row>
    <row r="27" spans="1:9" ht="12" customHeight="1" x14ac:dyDescent="0.25">
      <c r="A27" s="72">
        <v>11</v>
      </c>
      <c r="B27" s="52" t="s">
        <v>190</v>
      </c>
      <c r="C27" s="254">
        <f>'Détail des coûts'!C129</f>
        <v>0</v>
      </c>
      <c r="D27" s="12"/>
      <c r="E27" s="218">
        <f>'Détail des coûts'!E129</f>
        <v>0</v>
      </c>
      <c r="F27" s="219">
        <f>'Détail des coûts'!F129</f>
        <v>0</v>
      </c>
      <c r="G27" s="257">
        <f>'Détail des coûts'!G129</f>
        <v>0</v>
      </c>
      <c r="H27" s="60"/>
      <c r="I27" s="218">
        <f>C27-G27</f>
        <v>0</v>
      </c>
    </row>
    <row r="28" spans="1:9" ht="12" customHeight="1" x14ac:dyDescent="0.25">
      <c r="A28" s="72">
        <v>12</v>
      </c>
      <c r="B28" s="52" t="s">
        <v>316</v>
      </c>
      <c r="C28" s="254">
        <f>'Détail des coûts'!C145</f>
        <v>0</v>
      </c>
      <c r="D28" s="12"/>
      <c r="E28" s="218">
        <f>'Détail des coûts'!E145</f>
        <v>0</v>
      </c>
      <c r="F28" s="219">
        <f>'Détail des coûts'!F145</f>
        <v>0</v>
      </c>
      <c r="G28" s="257">
        <f>'Détail des coûts'!G145</f>
        <v>0</v>
      </c>
      <c r="H28" s="60"/>
      <c r="I28" s="218">
        <f>C28-G28</f>
        <v>0</v>
      </c>
    </row>
    <row r="29" spans="1:9" s="51" customFormat="1" ht="12" customHeight="1" x14ac:dyDescent="0.25">
      <c r="A29" s="75"/>
      <c r="B29" s="54" t="s">
        <v>105</v>
      </c>
      <c r="C29" s="256">
        <f>SUM(C27:C28)</f>
        <v>0</v>
      </c>
      <c r="D29" s="76"/>
      <c r="E29" s="220">
        <f>SUM(E27:E28)</f>
        <v>0</v>
      </c>
      <c r="F29" s="221">
        <f>SUM(F27:F28)</f>
        <v>0</v>
      </c>
      <c r="G29" s="258">
        <f>SUM(G27:G28)</f>
        <v>0</v>
      </c>
      <c r="H29" s="61"/>
      <c r="I29" s="220">
        <f>SUM(I27:I28)</f>
        <v>0</v>
      </c>
    </row>
    <row r="30" spans="1:9" ht="6" customHeight="1" x14ac:dyDescent="0.25">
      <c r="A30" s="79"/>
      <c r="B30" s="63"/>
      <c r="C30" s="62"/>
      <c r="D30" s="12"/>
      <c r="E30" s="62"/>
      <c r="F30" s="62"/>
      <c r="G30" s="91"/>
      <c r="H30" s="62"/>
      <c r="I30" s="62"/>
    </row>
    <row r="31" spans="1:9" ht="12" customHeight="1" x14ac:dyDescent="0.25">
      <c r="A31" s="72">
        <v>13</v>
      </c>
      <c r="B31" s="52" t="s">
        <v>221</v>
      </c>
      <c r="C31" s="254">
        <f>'Détail des coûts'!C163</f>
        <v>0</v>
      </c>
      <c r="D31" s="12"/>
      <c r="E31" s="218">
        <f>'Détail des coûts'!E163</f>
        <v>0</v>
      </c>
      <c r="F31" s="219">
        <f>'Détail des coûts'!F163</f>
        <v>0</v>
      </c>
      <c r="G31" s="257">
        <f>'Détail des coûts'!G163</f>
        <v>0</v>
      </c>
      <c r="H31" s="60"/>
      <c r="I31" s="218">
        <f>C31-G31</f>
        <v>0</v>
      </c>
    </row>
    <row r="32" spans="1:9" ht="12" customHeight="1" x14ac:dyDescent="0.25">
      <c r="A32" s="72">
        <v>14</v>
      </c>
      <c r="B32" s="52" t="s">
        <v>222</v>
      </c>
      <c r="C32" s="254">
        <f>'Détail des coûts'!C184</f>
        <v>0</v>
      </c>
      <c r="D32" s="12"/>
      <c r="E32" s="218">
        <f>'Détail des coûts'!E184</f>
        <v>0</v>
      </c>
      <c r="F32" s="219">
        <f>'Détail des coûts'!F184</f>
        <v>0</v>
      </c>
      <c r="G32" s="257">
        <f>'Détail des coûts'!G184</f>
        <v>0</v>
      </c>
      <c r="H32" s="60"/>
      <c r="I32" s="218">
        <f>C32-G32</f>
        <v>0</v>
      </c>
    </row>
    <row r="33" spans="1:9" s="51" customFormat="1" ht="12" customHeight="1" x14ac:dyDescent="0.25">
      <c r="A33" s="82"/>
      <c r="B33" s="54" t="s">
        <v>215</v>
      </c>
      <c r="C33" s="256">
        <f>SUM(C31:C32)</f>
        <v>0</v>
      </c>
      <c r="D33" s="76"/>
      <c r="E33" s="220">
        <f>SUM(E31:E32)</f>
        <v>0</v>
      </c>
      <c r="F33" s="221">
        <f>SUM(F31:F32)</f>
        <v>0</v>
      </c>
      <c r="G33" s="258">
        <f>SUM(G31:G32)</f>
        <v>0</v>
      </c>
      <c r="H33" s="61"/>
      <c r="I33" s="220">
        <f>SUM(I31:I32)</f>
        <v>0</v>
      </c>
    </row>
    <row r="34" spans="1:9" ht="6" customHeight="1" x14ac:dyDescent="0.25">
      <c r="A34" s="83"/>
      <c r="B34" s="63"/>
      <c r="C34" s="62"/>
      <c r="D34" s="12"/>
      <c r="E34" s="62"/>
      <c r="F34" s="62"/>
      <c r="G34" s="91"/>
      <c r="H34" s="62"/>
      <c r="I34" s="62"/>
    </row>
    <row r="35" spans="1:9" ht="12" customHeight="1" x14ac:dyDescent="0.25">
      <c r="A35" s="72">
        <v>15</v>
      </c>
      <c r="B35" s="52" t="s">
        <v>191</v>
      </c>
      <c r="C35" s="254">
        <f>'Détail des coûts'!C199</f>
        <v>0</v>
      </c>
      <c r="D35" s="12"/>
      <c r="E35" s="218">
        <f>'Détail des coûts'!E199</f>
        <v>0</v>
      </c>
      <c r="F35" s="219">
        <f>'Détail des coûts'!F199</f>
        <v>0</v>
      </c>
      <c r="G35" s="257">
        <f>'Détail des coûts'!G199</f>
        <v>0</v>
      </c>
      <c r="H35" s="60"/>
      <c r="I35" s="218">
        <f>C35-G35</f>
        <v>0</v>
      </c>
    </row>
    <row r="36" spans="1:9" ht="12" customHeight="1" x14ac:dyDescent="0.25">
      <c r="A36" s="82"/>
      <c r="B36" s="54" t="s">
        <v>107</v>
      </c>
      <c r="C36" s="256">
        <f>SUM(C35:C35)</f>
        <v>0</v>
      </c>
      <c r="D36" s="12"/>
      <c r="E36" s="220">
        <f>SUM(E35:E35)</f>
        <v>0</v>
      </c>
      <c r="F36" s="221">
        <f>SUM(F35:F35)</f>
        <v>0</v>
      </c>
      <c r="G36" s="258">
        <f>SUM(G35:G35)</f>
        <v>0</v>
      </c>
      <c r="H36" s="61"/>
      <c r="I36" s="220">
        <f>SUM(I35:I35)</f>
        <v>0</v>
      </c>
    </row>
    <row r="37" spans="1:9" ht="6" customHeight="1" x14ac:dyDescent="0.25">
      <c r="A37" s="83"/>
      <c r="B37" s="63"/>
      <c r="C37" s="62"/>
      <c r="D37" s="12"/>
      <c r="E37" s="62"/>
      <c r="F37" s="62"/>
      <c r="G37" s="91"/>
      <c r="H37" s="62"/>
      <c r="I37" s="62"/>
    </row>
    <row r="38" spans="1:9" s="51" customFormat="1" ht="12" customHeight="1" x14ac:dyDescent="0.25">
      <c r="A38" s="85" t="s">
        <v>0</v>
      </c>
      <c r="B38" s="53" t="s">
        <v>108</v>
      </c>
      <c r="C38" s="256">
        <f>'Détail des coûts'!C203</f>
        <v>0</v>
      </c>
      <c r="D38" s="76"/>
      <c r="E38" s="220">
        <f>'Détail des coûts'!E203</f>
        <v>0</v>
      </c>
      <c r="F38" s="221">
        <f>'Détail des coûts'!F203</f>
        <v>0</v>
      </c>
      <c r="G38" s="258">
        <f>'Détail des coûts'!G203</f>
        <v>0</v>
      </c>
      <c r="H38" s="61"/>
      <c r="I38" s="220">
        <f>C38-G38</f>
        <v>0</v>
      </c>
    </row>
    <row r="39" spans="1:9" ht="6" customHeight="1" x14ac:dyDescent="0.25">
      <c r="A39" s="83"/>
      <c r="B39" s="12"/>
      <c r="C39" s="64"/>
      <c r="D39" s="12"/>
      <c r="E39" s="64"/>
      <c r="F39" s="64"/>
      <c r="G39" s="93"/>
      <c r="H39" s="64"/>
      <c r="I39" s="64"/>
    </row>
    <row r="40" spans="1:9" s="51" customFormat="1" ht="12" customHeight="1" x14ac:dyDescent="0.25">
      <c r="A40" s="85" t="s">
        <v>92</v>
      </c>
      <c r="B40" s="53" t="s">
        <v>109</v>
      </c>
      <c r="C40" s="256">
        <f>'Détail des coûts'!C205</f>
        <v>0</v>
      </c>
      <c r="D40" s="76"/>
      <c r="E40" s="220">
        <f>'Détail des coûts'!E205</f>
        <v>0</v>
      </c>
      <c r="F40" s="221">
        <f>'Détail des coûts'!F205</f>
        <v>0</v>
      </c>
      <c r="G40" s="258">
        <f>'Détail des coûts'!G205</f>
        <v>0</v>
      </c>
      <c r="H40" s="61"/>
      <c r="I40" s="220">
        <f>C40-G40</f>
        <v>0</v>
      </c>
    </row>
    <row r="41" spans="1:9" ht="6" customHeight="1" x14ac:dyDescent="0.25">
      <c r="A41" s="83"/>
      <c r="B41" s="12"/>
      <c r="C41" s="64"/>
      <c r="D41" s="12"/>
      <c r="E41" s="64"/>
      <c r="F41" s="64"/>
      <c r="G41" s="93"/>
      <c r="H41" s="64"/>
      <c r="I41" s="64"/>
    </row>
    <row r="42" spans="1:9" s="51" customFormat="1" ht="12" customHeight="1" thickBot="1" x14ac:dyDescent="0.3">
      <c r="A42" s="100"/>
      <c r="B42" s="300" t="s">
        <v>373</v>
      </c>
      <c r="C42" s="224">
        <f>'Détail des coûts'!C208</f>
        <v>0</v>
      </c>
      <c r="E42" s="225">
        <f>'Détail des coûts'!E208</f>
        <v>0</v>
      </c>
      <c r="F42" s="226">
        <f>'Détail des coûts'!F208</f>
        <v>0</v>
      </c>
      <c r="G42" s="102">
        <f>'Détail des coûts'!G208</f>
        <v>0</v>
      </c>
      <c r="H42" s="86"/>
      <c r="I42" s="224">
        <f>'Détail des coûts'!H208</f>
        <v>0</v>
      </c>
    </row>
    <row r="43" spans="1:9" ht="12" customHeight="1" thickTop="1" x14ac:dyDescent="0.25">
      <c r="B43" s="6"/>
      <c r="C43" s="6"/>
      <c r="D43" s="6"/>
      <c r="E43" s="6"/>
      <c r="F43" s="6"/>
      <c r="G43" s="6"/>
      <c r="H43" s="6"/>
      <c r="I43" s="6"/>
    </row>
    <row r="44" spans="1:9" s="51" customFormat="1" ht="12" customHeight="1" x14ac:dyDescent="0.25">
      <c r="A44" s="85" t="s">
        <v>4</v>
      </c>
      <c r="B44" s="317" t="s">
        <v>388</v>
      </c>
      <c r="C44" s="256">
        <f>'Détail des coûts'!C210</f>
        <v>0</v>
      </c>
      <c r="D44" s="76"/>
      <c r="G44" s="256">
        <f>'Détail des coûts'!G210</f>
        <v>0</v>
      </c>
    </row>
    <row r="45" spans="1:9" s="51" customFormat="1" ht="12" customHeight="1" x14ac:dyDescent="0.25">
      <c r="A45" s="82"/>
      <c r="B45" s="76"/>
      <c r="C45" s="274"/>
      <c r="D45" s="76"/>
    </row>
    <row r="46" spans="1:9" s="51" customFormat="1" ht="12" customHeight="1" thickBot="1" x14ac:dyDescent="0.3">
      <c r="A46" s="100"/>
      <c r="B46" s="300" t="s">
        <v>375</v>
      </c>
      <c r="C46" s="224">
        <f>'Détail des coûts'!C212</f>
        <v>0</v>
      </c>
      <c r="E46" s="225">
        <f>'Détail des coûts'!E212</f>
        <v>0</v>
      </c>
      <c r="F46" s="226">
        <f>'Détail des coûts'!F212</f>
        <v>0</v>
      </c>
      <c r="G46" s="102">
        <f>'Détail des coûts'!G212</f>
        <v>0</v>
      </c>
      <c r="H46" s="86"/>
      <c r="I46" s="224">
        <f>'Détail des coûts'!H212</f>
        <v>0</v>
      </c>
    </row>
    <row r="47" spans="1:9" s="51" customFormat="1" ht="12" customHeight="1" thickTop="1" thickBot="1" x14ac:dyDescent="0.3">
      <c r="A47" s="82"/>
      <c r="B47" s="76"/>
      <c r="C47" s="274"/>
      <c r="D47" s="76"/>
    </row>
    <row r="48" spans="1:9" s="119" customFormat="1" ht="15" customHeight="1" thickBot="1" x14ac:dyDescent="0.35">
      <c r="A48" s="232"/>
      <c r="B48" s="325" t="s">
        <v>406</v>
      </c>
      <c r="C48" s="326"/>
      <c r="D48" s="327"/>
      <c r="E48" s="327"/>
      <c r="F48" s="327"/>
      <c r="G48" s="327"/>
      <c r="H48" s="327"/>
      <c r="I48" s="328"/>
    </row>
    <row r="49" spans="1:9" s="119" customFormat="1" ht="39" customHeight="1" x14ac:dyDescent="0.25">
      <c r="A49" s="235"/>
      <c r="B49" s="260" t="s">
        <v>351</v>
      </c>
      <c r="C49" s="310" t="s">
        <v>384</v>
      </c>
      <c r="E49" s="261"/>
      <c r="F49" s="261"/>
      <c r="G49" s="313" t="s">
        <v>380</v>
      </c>
      <c r="H49" s="314"/>
      <c r="I49" s="315" t="s">
        <v>381</v>
      </c>
    </row>
    <row r="50" spans="1:9" s="119" customFormat="1" ht="15" customHeight="1" x14ac:dyDescent="0.3">
      <c r="A50" s="232"/>
      <c r="B50" s="262" t="str">
        <f>'Détail des coûts'!B218</f>
        <v>-</v>
      </c>
      <c r="C50" s="263">
        <f>'Détail des coûts'!C218</f>
        <v>0</v>
      </c>
      <c r="E50" s="302"/>
      <c r="F50" s="302"/>
      <c r="G50" s="266">
        <f>'Détail des coûts'!G218</f>
        <v>0</v>
      </c>
      <c r="I50" s="266">
        <f>'Détail des coûts'!H218</f>
        <v>0</v>
      </c>
    </row>
    <row r="51" spans="1:9" s="119" customFormat="1" ht="15" customHeight="1" thickBot="1" x14ac:dyDescent="0.3">
      <c r="A51" s="235"/>
      <c r="B51" s="264" t="str">
        <f>'Détail des coûts'!B219</f>
        <v>-</v>
      </c>
      <c r="C51" s="265">
        <f>'Détail des coûts'!C219</f>
        <v>0</v>
      </c>
      <c r="E51" s="302"/>
      <c r="F51" s="302"/>
      <c r="G51" s="267">
        <f>'Détail des coûts'!G219</f>
        <v>0</v>
      </c>
      <c r="I51" s="267">
        <f>'Détail des coûts'!H219</f>
        <v>0</v>
      </c>
    </row>
    <row r="52" spans="1:9" s="22" customFormat="1" ht="14.25" customHeight="1" thickBot="1" x14ac:dyDescent="0.35">
      <c r="A52" s="236"/>
      <c r="B52" s="301" t="s">
        <v>407</v>
      </c>
      <c r="C52" s="268">
        <f>'Détail des coûts'!C220</f>
        <v>0</v>
      </c>
      <c r="D52" s="233"/>
      <c r="E52" s="303"/>
      <c r="F52" s="303"/>
      <c r="G52" s="268">
        <f>'Détail des coûts'!G220</f>
        <v>0</v>
      </c>
      <c r="I52" s="268">
        <f>'Détail des coûts'!H220</f>
        <v>0</v>
      </c>
    </row>
    <row r="54" spans="1:9" ht="12" thickBot="1" x14ac:dyDescent="0.3">
      <c r="B54" s="307" t="s">
        <v>372</v>
      </c>
      <c r="C54" s="224">
        <f>'Détail des coûts'!C222</f>
        <v>0</v>
      </c>
      <c r="D54" s="51"/>
      <c r="E54" s="224">
        <f>'Détail des coûts'!E222</f>
        <v>0</v>
      </c>
      <c r="F54" s="224">
        <f>'Détail des coûts'!F222</f>
        <v>0</v>
      </c>
      <c r="G54" s="224">
        <f>'Détail des coûts'!G222</f>
        <v>0</v>
      </c>
      <c r="H54" s="86"/>
      <c r="I54" s="224">
        <f>'Détail des coûts'!H222</f>
        <v>0</v>
      </c>
    </row>
    <row r="55" spans="1:9" ht="12" thickTop="1" x14ac:dyDescent="0.25">
      <c r="B55" s="306"/>
      <c r="C55" s="305"/>
      <c r="D55" s="51"/>
      <c r="E55" s="305"/>
      <c r="F55" s="305"/>
      <c r="G55" s="305"/>
      <c r="H55" s="305"/>
      <c r="I55" s="305"/>
    </row>
    <row r="56" spans="1:9" x14ac:dyDescent="0.25">
      <c r="B56" s="306"/>
      <c r="C56" s="305"/>
      <c r="D56" s="51"/>
      <c r="E56" s="305"/>
      <c r="F56" s="305"/>
      <c r="G56" s="305"/>
      <c r="H56" s="305"/>
      <c r="I56" s="305"/>
    </row>
    <row r="57" spans="1:9" x14ac:dyDescent="0.25">
      <c r="B57" s="65"/>
      <c r="C57" s="65"/>
      <c r="D57" s="65"/>
      <c r="E57" s="65"/>
      <c r="F57" s="65"/>
      <c r="G57" s="65"/>
      <c r="H57" s="65"/>
    </row>
    <row r="58" spans="1:9" x14ac:dyDescent="0.25">
      <c r="B58" s="65"/>
      <c r="C58" s="65"/>
      <c r="D58" s="65"/>
      <c r="E58" s="65"/>
      <c r="F58" s="65"/>
      <c r="G58" s="65"/>
      <c r="H58" s="65"/>
    </row>
    <row r="59" spans="1:9" x14ac:dyDescent="0.25">
      <c r="B59" s="65"/>
      <c r="C59" s="65"/>
      <c r="D59" s="65"/>
      <c r="E59" s="65"/>
      <c r="F59" s="65"/>
      <c r="G59" s="65"/>
      <c r="H59" s="65"/>
    </row>
    <row r="60" spans="1:9" x14ac:dyDescent="0.25">
      <c r="B60" s="280"/>
      <c r="C60" s="280"/>
      <c r="D60" s="227"/>
      <c r="E60" s="65"/>
      <c r="F60" s="217"/>
      <c r="G60" s="217"/>
      <c r="H60" s="227"/>
    </row>
    <row r="61" spans="1:9" x14ac:dyDescent="0.25">
      <c r="B61" s="65" t="s">
        <v>313</v>
      </c>
      <c r="C61" s="111"/>
      <c r="D61" s="111"/>
      <c r="E61" s="65"/>
      <c r="F61" s="65" t="s">
        <v>359</v>
      </c>
      <c r="G61" s="65"/>
      <c r="H61" s="65"/>
    </row>
    <row r="62" spans="1:9" ht="12.75" customHeight="1" x14ac:dyDescent="0.25">
      <c r="A62" s="51"/>
      <c r="B62" s="65"/>
      <c r="C62" s="65"/>
      <c r="D62" s="65"/>
      <c r="E62" s="65"/>
      <c r="F62" s="65"/>
      <c r="G62" s="65"/>
      <c r="H62" s="65"/>
      <c r="I62" s="51"/>
    </row>
  </sheetData>
  <sheetProtection algorithmName="SHA-512" hashValue="F23ZMhrnFyvzoO/EufduJL027rk53g4cEZ3CDsKNe/IhBhKeFvOI3AX7hVSkccTxqvf4SsgVUXy3KX5D63pMVQ==" saltValue="q0P4ctTUEEyoumgDiiFfWg==" spinCount="100000" sheet="1" selectLockedCells="1"/>
  <mergeCells count="1">
    <mergeCell ref="B48:I48"/>
  </mergeCells>
  <pageMargins left="0.55118110236220474" right="0.55118110236220474" top="1.1811023622047245" bottom="0.98425196850393704" header="0.51181102362204722" footer="0.51181102362204722"/>
  <pageSetup scale="48" orientation="landscape" r:id="rId1"/>
  <headerFooter alignWithMargins="0"/>
  <ignoredErrors>
    <ignoredError sqref="C7:C9"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62"/>
  <sheetViews>
    <sheetView showGridLines="0" topLeftCell="A25" zoomScale="70" zoomScaleNormal="70" workbookViewId="0">
      <selection activeCell="B54" sqref="B54"/>
    </sheetView>
  </sheetViews>
  <sheetFormatPr defaultColWidth="11.453125" defaultRowHeight="11.5" x14ac:dyDescent="0.25"/>
  <cols>
    <col min="1" max="1" width="6.453125" style="1" customWidth="1"/>
    <col min="2" max="2" width="64.26953125" style="1" customWidth="1"/>
    <col min="3" max="3" width="10" style="1" bestFit="1" customWidth="1"/>
    <col min="4" max="4" width="12" style="1" bestFit="1" customWidth="1"/>
    <col min="5" max="5" width="7.7265625" style="1" customWidth="1"/>
    <col min="6" max="11" width="10" style="1" customWidth="1"/>
    <col min="12" max="12" width="6" style="1" customWidth="1"/>
    <col min="13" max="16" width="10" style="1" customWidth="1"/>
    <col min="17" max="18" width="13.1796875" style="1" bestFit="1" customWidth="1"/>
    <col min="19" max="19" width="10.1796875" style="1" bestFit="1" customWidth="1"/>
    <col min="20" max="20" width="11.81640625" style="1" bestFit="1" customWidth="1"/>
    <col min="21" max="16384" width="11.453125" style="1"/>
  </cols>
  <sheetData>
    <row r="1" spans="1:18" x14ac:dyDescent="0.25">
      <c r="A1" s="170"/>
      <c r="B1" s="170"/>
      <c r="C1" s="170"/>
      <c r="D1" s="170"/>
      <c r="E1" s="170"/>
      <c r="F1" s="170"/>
      <c r="G1" s="170"/>
      <c r="H1" s="170"/>
      <c r="I1" s="170"/>
      <c r="J1" s="170"/>
      <c r="K1" s="170"/>
      <c r="L1" s="170"/>
      <c r="M1" s="170"/>
      <c r="N1" s="170"/>
      <c r="O1" s="170"/>
      <c r="P1" s="170"/>
    </row>
    <row r="2" spans="1:18" ht="13" x14ac:dyDescent="0.3">
      <c r="P2" s="71" t="s">
        <v>402</v>
      </c>
    </row>
    <row r="3" spans="1:18" ht="12.75" customHeight="1" x14ac:dyDescent="0.3">
      <c r="M3" s="114"/>
      <c r="N3" s="71"/>
      <c r="O3" s="71"/>
      <c r="P3" s="71" t="s">
        <v>403</v>
      </c>
    </row>
    <row r="4" spans="1:18" ht="12.75" customHeight="1" x14ac:dyDescent="0.3">
      <c r="M4" s="71"/>
      <c r="N4" s="71"/>
      <c r="O4" s="71"/>
      <c r="P4" s="71" t="s">
        <v>312</v>
      </c>
    </row>
    <row r="5" spans="1:18" ht="12.75" customHeight="1" x14ac:dyDescent="0.3">
      <c r="N5" s="114"/>
      <c r="O5" s="71"/>
    </row>
    <row r="6" spans="1:18" ht="12.75" customHeight="1" x14ac:dyDescent="0.3">
      <c r="N6" s="71"/>
      <c r="O6" s="71"/>
    </row>
    <row r="7" spans="1:18" s="9" customFormat="1" ht="12.75" customHeight="1" x14ac:dyDescent="0.25">
      <c r="B7" s="171" t="s">
        <v>370</v>
      </c>
      <c r="C7" s="117" t="str">
        <f>'Détail des coûts'!G4</f>
        <v>-</v>
      </c>
      <c r="D7" s="117"/>
      <c r="E7" s="117"/>
      <c r="F7" s="117"/>
    </row>
    <row r="8" spans="1:18" s="9" customFormat="1" ht="15.75" customHeight="1" x14ac:dyDescent="0.25">
      <c r="B8" s="171" t="s">
        <v>254</v>
      </c>
      <c r="C8" s="117" t="str">
        <f>'Détail des coûts'!G5</f>
        <v>-</v>
      </c>
      <c r="D8" s="117"/>
      <c r="E8" s="117"/>
      <c r="F8" s="118"/>
    </row>
    <row r="9" spans="1:18" s="9" customFormat="1" ht="15.75" customHeight="1" x14ac:dyDescent="0.25">
      <c r="B9" s="171" t="s">
        <v>255</v>
      </c>
      <c r="C9" s="117" t="str">
        <f>'Détail des coûts'!G6</f>
        <v>-</v>
      </c>
      <c r="D9" s="117"/>
      <c r="E9" s="117"/>
      <c r="F9" s="118"/>
    </row>
    <row r="10" spans="1:18" s="9" customFormat="1" ht="15.75" customHeight="1" x14ac:dyDescent="0.25">
      <c r="B10" s="171" t="s">
        <v>93</v>
      </c>
      <c r="C10" s="116" t="str">
        <f>'Détail des coûts'!G7</f>
        <v>-</v>
      </c>
      <c r="D10" s="116"/>
      <c r="E10" s="116"/>
      <c r="F10" s="116"/>
    </row>
    <row r="11" spans="1:18" s="9" customFormat="1" ht="15.75" customHeight="1" x14ac:dyDescent="0.3">
      <c r="B11" s="71"/>
      <c r="C11" s="98"/>
      <c r="D11" s="98"/>
      <c r="E11" s="98"/>
      <c r="F11" s="87"/>
    </row>
    <row r="12" spans="1:18" s="184" customFormat="1" ht="25.5" customHeight="1" x14ac:dyDescent="0.25">
      <c r="A12" s="209"/>
      <c r="B12" s="209"/>
      <c r="C12" s="209"/>
      <c r="D12" s="209"/>
      <c r="F12" s="329" t="s">
        <v>115</v>
      </c>
      <c r="G12" s="330"/>
      <c r="H12" s="331"/>
      <c r="I12" s="330" t="s">
        <v>114</v>
      </c>
      <c r="J12" s="330"/>
      <c r="K12" s="337"/>
      <c r="M12" s="335" t="s">
        <v>116</v>
      </c>
      <c r="N12" s="336"/>
      <c r="O12" s="337" t="s">
        <v>117</v>
      </c>
      <c r="P12" s="335"/>
    </row>
    <row r="13" spans="1:18" s="208" customFormat="1" ht="27" customHeight="1" x14ac:dyDescent="0.25">
      <c r="A13" s="199" t="s">
        <v>94</v>
      </c>
      <c r="B13" s="200" t="s">
        <v>95</v>
      </c>
      <c r="C13" s="205" t="s">
        <v>96</v>
      </c>
      <c r="D13" s="206" t="s">
        <v>121</v>
      </c>
      <c r="E13" s="207"/>
      <c r="F13" s="283" t="s">
        <v>111</v>
      </c>
      <c r="G13" s="283" t="s">
        <v>112</v>
      </c>
      <c r="H13" s="284" t="s">
        <v>113</v>
      </c>
      <c r="I13" s="285" t="s">
        <v>111</v>
      </c>
      <c r="J13" s="283" t="s">
        <v>112</v>
      </c>
      <c r="K13" s="283" t="s">
        <v>113</v>
      </c>
      <c r="L13" s="50"/>
      <c r="M13" s="283" t="s">
        <v>118</v>
      </c>
      <c r="N13" s="282" t="s">
        <v>119</v>
      </c>
      <c r="O13" s="285" t="s">
        <v>118</v>
      </c>
      <c r="P13" s="283" t="s">
        <v>119</v>
      </c>
      <c r="Q13" s="50"/>
      <c r="R13" s="50"/>
    </row>
    <row r="14" spans="1:18" s="12" customFormat="1" ht="12" customHeight="1" x14ac:dyDescent="0.2">
      <c r="A14" s="72">
        <v>1</v>
      </c>
      <c r="B14" s="52" t="s">
        <v>253</v>
      </c>
      <c r="C14" s="269">
        <f>'Détail des coûts'!C20</f>
        <v>0</v>
      </c>
      <c r="D14" s="257">
        <f>'Détail des coûts'!G20</f>
        <v>0</v>
      </c>
      <c r="E14" s="60"/>
      <c r="F14" s="73">
        <f>'Détail des coûts'!R20</f>
        <v>0</v>
      </c>
      <c r="G14" s="73">
        <f>'Détail des coûts'!S20</f>
        <v>0</v>
      </c>
      <c r="H14" s="88">
        <f>'Détail des coûts'!T20</f>
        <v>0</v>
      </c>
      <c r="I14" s="74">
        <f>'Détail des coûts'!U20</f>
        <v>0</v>
      </c>
      <c r="J14" s="73">
        <f>'Détail des coûts'!V20</f>
        <v>0</v>
      </c>
      <c r="K14" s="73">
        <f>'Détail des coûts'!W20</f>
        <v>0</v>
      </c>
      <c r="M14" s="73">
        <f>'Détail des coûts'!Y20</f>
        <v>0</v>
      </c>
      <c r="N14" s="88">
        <f>'Détail des coûts'!Z20</f>
        <v>0</v>
      </c>
      <c r="O14" s="74">
        <f>'Détail des coûts'!AA20</f>
        <v>0</v>
      </c>
      <c r="P14" s="73">
        <f>'Détail des coûts'!AB20</f>
        <v>0</v>
      </c>
    </row>
    <row r="15" spans="1:18" s="12" customFormat="1" ht="12" customHeight="1" x14ac:dyDescent="0.2">
      <c r="A15" s="72">
        <v>2</v>
      </c>
      <c r="B15" s="52" t="s">
        <v>98</v>
      </c>
      <c r="C15" s="269">
        <f>'Détail des coûts'!C30</f>
        <v>0</v>
      </c>
      <c r="D15" s="257">
        <f>'Détail des coûts'!G30</f>
        <v>0</v>
      </c>
      <c r="E15" s="60"/>
      <c r="F15" s="73">
        <f>'Détail des coûts'!R30</f>
        <v>0</v>
      </c>
      <c r="G15" s="73">
        <f>'Détail des coûts'!S30</f>
        <v>0</v>
      </c>
      <c r="H15" s="88">
        <f>'Détail des coûts'!T30</f>
        <v>0</v>
      </c>
      <c r="I15" s="74">
        <f>'Détail des coûts'!U30</f>
        <v>0</v>
      </c>
      <c r="J15" s="73">
        <f>'Détail des coûts'!V30</f>
        <v>0</v>
      </c>
      <c r="K15" s="73">
        <f>'Détail des coûts'!W30</f>
        <v>0</v>
      </c>
      <c r="M15" s="73">
        <f>'Détail des coûts'!Y30</f>
        <v>0</v>
      </c>
      <c r="N15" s="88">
        <f>'Détail des coûts'!Z30</f>
        <v>0</v>
      </c>
      <c r="O15" s="74">
        <f>'Détail des coûts'!AA30</f>
        <v>0</v>
      </c>
      <c r="P15" s="73">
        <f>'Détail des coûts'!AB30</f>
        <v>0</v>
      </c>
    </row>
    <row r="16" spans="1:18" s="12" customFormat="1" ht="12" customHeight="1" x14ac:dyDescent="0.2">
      <c r="A16" s="72">
        <v>3</v>
      </c>
      <c r="B16" s="52" t="s">
        <v>99</v>
      </c>
      <c r="C16" s="269">
        <f>'Détail des coûts'!C39</f>
        <v>0</v>
      </c>
      <c r="D16" s="257">
        <f>'Détail des coûts'!G39</f>
        <v>0</v>
      </c>
      <c r="E16" s="60"/>
      <c r="F16" s="73">
        <f>'Détail des coûts'!R39</f>
        <v>0</v>
      </c>
      <c r="G16" s="73">
        <f>'Détail des coûts'!S39</f>
        <v>0</v>
      </c>
      <c r="H16" s="88">
        <f>'Détail des coûts'!T39</f>
        <v>0</v>
      </c>
      <c r="I16" s="74">
        <f>'Détail des coûts'!U39</f>
        <v>0</v>
      </c>
      <c r="J16" s="73">
        <f>'Détail des coûts'!V39</f>
        <v>0</v>
      </c>
      <c r="K16" s="73">
        <f>'Détail des coûts'!W39</f>
        <v>0</v>
      </c>
      <c r="M16" s="73">
        <f>'Détail des coûts'!Y39</f>
        <v>0</v>
      </c>
      <c r="N16" s="88">
        <f>'Détail des coûts'!Z39</f>
        <v>0</v>
      </c>
      <c r="O16" s="74">
        <f>'Détail des coûts'!AA39</f>
        <v>0</v>
      </c>
      <c r="P16" s="73">
        <f>'Détail des coûts'!AB39</f>
        <v>0</v>
      </c>
    </row>
    <row r="17" spans="1:16" s="76" customFormat="1" ht="12" customHeight="1" x14ac:dyDescent="0.25">
      <c r="A17" s="75"/>
      <c r="B17" s="53" t="s">
        <v>317</v>
      </c>
      <c r="C17" s="270">
        <f>SUM(C14:C16)</f>
        <v>0</v>
      </c>
      <c r="D17" s="258">
        <f>SUM(D14:D16)</f>
        <v>0</v>
      </c>
      <c r="E17" s="61"/>
      <c r="F17" s="77">
        <f t="shared" ref="F17:K17" si="0">SUM(F14:F16)</f>
        <v>0</v>
      </c>
      <c r="G17" s="77">
        <f t="shared" si="0"/>
        <v>0</v>
      </c>
      <c r="H17" s="84">
        <f t="shared" si="0"/>
        <v>0</v>
      </c>
      <c r="I17" s="78">
        <f t="shared" si="0"/>
        <v>0</v>
      </c>
      <c r="J17" s="77">
        <f t="shared" si="0"/>
        <v>0</v>
      </c>
      <c r="K17" s="77">
        <f t="shared" si="0"/>
        <v>0</v>
      </c>
      <c r="M17" s="77">
        <f>SUM(M14:M16)</f>
        <v>0</v>
      </c>
      <c r="N17" s="84">
        <f>SUM(N14:N16)</f>
        <v>0</v>
      </c>
      <c r="O17" s="78">
        <f>SUM(O14:O16)</f>
        <v>0</v>
      </c>
      <c r="P17" s="77">
        <f>SUM(P14:P16)</f>
        <v>0</v>
      </c>
    </row>
    <row r="18" spans="1:16" s="12" customFormat="1" ht="6" customHeight="1" x14ac:dyDescent="0.2">
      <c r="A18" s="79"/>
      <c r="C18" s="62"/>
      <c r="D18" s="91"/>
      <c r="E18" s="62"/>
      <c r="I18" s="89"/>
      <c r="O18" s="89"/>
    </row>
    <row r="19" spans="1:16" s="12" customFormat="1" ht="12" customHeight="1" x14ac:dyDescent="0.2">
      <c r="A19" s="72">
        <v>4</v>
      </c>
      <c r="B19" s="52" t="s">
        <v>192</v>
      </c>
      <c r="C19" s="269">
        <f>'Détail des coûts'!C54</f>
        <v>0</v>
      </c>
      <c r="D19" s="257">
        <f>'Détail des coûts'!G54</f>
        <v>0</v>
      </c>
      <c r="E19" s="60"/>
      <c r="F19" s="73">
        <f>'Détail des coûts'!R54</f>
        <v>0</v>
      </c>
      <c r="G19" s="73">
        <f>'Détail des coûts'!S54</f>
        <v>0</v>
      </c>
      <c r="H19" s="88">
        <f>'Détail des coûts'!T54</f>
        <v>0</v>
      </c>
      <c r="I19" s="74">
        <f>'Détail des coûts'!U54</f>
        <v>0</v>
      </c>
      <c r="J19" s="73">
        <f>'Détail des coûts'!V54</f>
        <v>0</v>
      </c>
      <c r="K19" s="73">
        <f>'Détail des coûts'!W54</f>
        <v>0</v>
      </c>
      <c r="M19" s="73">
        <f>'Détail des coûts'!Y54</f>
        <v>0</v>
      </c>
      <c r="N19" s="88">
        <f>'Détail des coûts'!Z54</f>
        <v>0</v>
      </c>
      <c r="O19" s="74">
        <f>'Détail des coûts'!AA54</f>
        <v>0</v>
      </c>
      <c r="P19" s="73">
        <f>'Détail des coûts'!AB54</f>
        <v>0</v>
      </c>
    </row>
    <row r="20" spans="1:16" s="12" customFormat="1" ht="12" customHeight="1" x14ac:dyDescent="0.2">
      <c r="A20" s="72">
        <v>5</v>
      </c>
      <c r="B20" s="52" t="s">
        <v>100</v>
      </c>
      <c r="C20" s="269">
        <f>'Détail des coûts'!C67</f>
        <v>0</v>
      </c>
      <c r="D20" s="257">
        <f>'Détail des coûts'!G67</f>
        <v>0</v>
      </c>
      <c r="E20" s="60"/>
      <c r="F20" s="73">
        <f>'Détail des coûts'!R67</f>
        <v>0</v>
      </c>
      <c r="G20" s="73">
        <f>'Détail des coûts'!S67</f>
        <v>0</v>
      </c>
      <c r="H20" s="88">
        <f>'Détail des coûts'!T67</f>
        <v>0</v>
      </c>
      <c r="I20" s="74">
        <f>'Détail des coûts'!U67</f>
        <v>0</v>
      </c>
      <c r="J20" s="73">
        <f>'Détail des coûts'!V67</f>
        <v>0</v>
      </c>
      <c r="K20" s="73">
        <f>'Détail des coûts'!W67</f>
        <v>0</v>
      </c>
      <c r="M20" s="73">
        <f>'Détail des coûts'!Y67</f>
        <v>0</v>
      </c>
      <c r="N20" s="88">
        <f>'Détail des coûts'!Z67</f>
        <v>0</v>
      </c>
      <c r="O20" s="74">
        <f>'Détail des coûts'!AA67</f>
        <v>0</v>
      </c>
      <c r="P20" s="73">
        <f>'Détail des coûts'!AB67</f>
        <v>0</v>
      </c>
    </row>
    <row r="21" spans="1:16" s="12" customFormat="1" ht="12" customHeight="1" x14ac:dyDescent="0.2">
      <c r="A21" s="72">
        <v>6</v>
      </c>
      <c r="B21" s="52" t="s">
        <v>101</v>
      </c>
      <c r="C21" s="269">
        <f>'Détail des coûts'!C77</f>
        <v>0</v>
      </c>
      <c r="D21" s="257">
        <f>'Détail des coûts'!G77</f>
        <v>0</v>
      </c>
      <c r="E21" s="60"/>
      <c r="F21" s="73">
        <f>'Détail des coûts'!R77</f>
        <v>0</v>
      </c>
      <c r="G21" s="73">
        <f>'Détail des coûts'!S77</f>
        <v>0</v>
      </c>
      <c r="H21" s="88">
        <f>'Détail des coûts'!T77</f>
        <v>0</v>
      </c>
      <c r="I21" s="74">
        <f>'Détail des coûts'!U77</f>
        <v>0</v>
      </c>
      <c r="J21" s="73">
        <f>'Détail des coûts'!V77</f>
        <v>0</v>
      </c>
      <c r="K21" s="73">
        <f>'Détail des coûts'!W77</f>
        <v>0</v>
      </c>
      <c r="M21" s="73">
        <f>'Détail des coûts'!Y77</f>
        <v>0</v>
      </c>
      <c r="N21" s="88">
        <f>'Détail des coûts'!Z77</f>
        <v>0</v>
      </c>
      <c r="O21" s="74">
        <f>'Détail des coûts'!AA77</f>
        <v>0</v>
      </c>
      <c r="P21" s="73">
        <f>'Détail des coûts'!AB77</f>
        <v>0</v>
      </c>
    </row>
    <row r="22" spans="1:16" s="12" customFormat="1" ht="12" customHeight="1" x14ac:dyDescent="0.2">
      <c r="A22" s="72">
        <v>7</v>
      </c>
      <c r="B22" s="52" t="s">
        <v>135</v>
      </c>
      <c r="C22" s="269">
        <f>'Détail des coûts'!C89</f>
        <v>0</v>
      </c>
      <c r="D22" s="257">
        <f>'Détail des coûts'!G89</f>
        <v>0</v>
      </c>
      <c r="E22" s="60"/>
      <c r="F22" s="73">
        <f>'Détail des coûts'!R89</f>
        <v>0</v>
      </c>
      <c r="G22" s="73">
        <f>'Détail des coûts'!S89</f>
        <v>0</v>
      </c>
      <c r="H22" s="88">
        <f>'Détail des coûts'!T89</f>
        <v>0</v>
      </c>
      <c r="I22" s="74">
        <f>'Détail des coûts'!U89</f>
        <v>0</v>
      </c>
      <c r="J22" s="73">
        <f>'Détail des coûts'!V89</f>
        <v>0</v>
      </c>
      <c r="K22" s="73">
        <f>'Détail des coûts'!W89</f>
        <v>0</v>
      </c>
      <c r="M22" s="73">
        <f>'Détail des coûts'!Y89</f>
        <v>0</v>
      </c>
      <c r="N22" s="88">
        <f>'Détail des coûts'!Z89</f>
        <v>0</v>
      </c>
      <c r="O22" s="74">
        <f>'Détail des coûts'!AA89</f>
        <v>0</v>
      </c>
      <c r="P22" s="73">
        <f>'Détail des coûts'!AB89</f>
        <v>0</v>
      </c>
    </row>
    <row r="23" spans="1:16" s="12" customFormat="1" ht="12" customHeight="1" x14ac:dyDescent="0.2">
      <c r="A23" s="72">
        <v>8</v>
      </c>
      <c r="B23" s="52" t="s">
        <v>102</v>
      </c>
      <c r="C23" s="269">
        <f>'Détail des coûts'!C96</f>
        <v>0</v>
      </c>
      <c r="D23" s="257">
        <f>'Détail des coûts'!G96</f>
        <v>0</v>
      </c>
      <c r="E23" s="60"/>
      <c r="F23" s="73">
        <f>'Détail des coûts'!R96</f>
        <v>0</v>
      </c>
      <c r="G23" s="73">
        <f>'Détail des coûts'!S96</f>
        <v>0</v>
      </c>
      <c r="H23" s="88">
        <f>'Détail des coûts'!T96</f>
        <v>0</v>
      </c>
      <c r="I23" s="74">
        <f>'Détail des coûts'!U96</f>
        <v>0</v>
      </c>
      <c r="J23" s="73">
        <f>'Détail des coûts'!V96</f>
        <v>0</v>
      </c>
      <c r="K23" s="73">
        <f>'Détail des coûts'!W96</f>
        <v>0</v>
      </c>
      <c r="M23" s="73">
        <f>'Détail des coûts'!Y96</f>
        <v>0</v>
      </c>
      <c r="N23" s="88">
        <f>'Détail des coûts'!Z96</f>
        <v>0</v>
      </c>
      <c r="O23" s="74">
        <f>'Détail des coûts'!AA96</f>
        <v>0</v>
      </c>
      <c r="P23" s="73">
        <f>'Détail des coûts'!AB96</f>
        <v>0</v>
      </c>
    </row>
    <row r="24" spans="1:16" s="12" customFormat="1" ht="12" customHeight="1" x14ac:dyDescent="0.2">
      <c r="A24" s="72">
        <v>9</v>
      </c>
      <c r="B24" s="52" t="s">
        <v>103</v>
      </c>
      <c r="C24" s="269">
        <f>'Détail des coûts'!C102</f>
        <v>0</v>
      </c>
      <c r="D24" s="257">
        <f>'Détail des coûts'!G102</f>
        <v>0</v>
      </c>
      <c r="E24" s="60"/>
      <c r="F24" s="73">
        <f>'Détail des coûts'!R102</f>
        <v>0</v>
      </c>
      <c r="G24" s="73">
        <f>'Détail des coûts'!S102</f>
        <v>0</v>
      </c>
      <c r="H24" s="88">
        <f>'Détail des coûts'!T102</f>
        <v>0</v>
      </c>
      <c r="I24" s="74">
        <f>'Détail des coûts'!U102</f>
        <v>0</v>
      </c>
      <c r="J24" s="73">
        <f>'Détail des coûts'!V102</f>
        <v>0</v>
      </c>
      <c r="K24" s="73">
        <f>'Détail des coûts'!W102</f>
        <v>0</v>
      </c>
      <c r="M24" s="73">
        <f>'Détail des coûts'!Y102</f>
        <v>0</v>
      </c>
      <c r="N24" s="88">
        <f>'Détail des coûts'!Z102</f>
        <v>0</v>
      </c>
      <c r="O24" s="74">
        <f>'Détail des coûts'!AA102</f>
        <v>0</v>
      </c>
      <c r="P24" s="73">
        <f>'Détail des coûts'!AB102</f>
        <v>0</v>
      </c>
    </row>
    <row r="25" spans="1:16" s="12" customFormat="1" ht="12" customHeight="1" x14ac:dyDescent="0.2">
      <c r="A25" s="72">
        <v>10</v>
      </c>
      <c r="B25" s="52" t="s">
        <v>220</v>
      </c>
      <c r="C25" s="269">
        <f>'Détail des coûts'!C114</f>
        <v>0</v>
      </c>
      <c r="D25" s="257">
        <f>'Détail des coûts'!G114</f>
        <v>0</v>
      </c>
      <c r="E25" s="60"/>
      <c r="F25" s="73">
        <f>'Détail des coûts'!R114</f>
        <v>0</v>
      </c>
      <c r="G25" s="73">
        <f>'Détail des coûts'!S114</f>
        <v>0</v>
      </c>
      <c r="H25" s="88">
        <f>'Détail des coûts'!T114</f>
        <v>0</v>
      </c>
      <c r="I25" s="74">
        <f>'Détail des coûts'!U114</f>
        <v>0</v>
      </c>
      <c r="J25" s="73">
        <f>'Détail des coûts'!V114</f>
        <v>0</v>
      </c>
      <c r="K25" s="73">
        <f>'Détail des coûts'!W114</f>
        <v>0</v>
      </c>
      <c r="M25" s="73">
        <f>'Détail des coûts'!Y114</f>
        <v>0</v>
      </c>
      <c r="N25" s="88">
        <f>'Détail des coûts'!Z114</f>
        <v>0</v>
      </c>
      <c r="O25" s="74">
        <f>'Détail des coûts'!AA114</f>
        <v>0</v>
      </c>
      <c r="P25" s="73">
        <f>'Détail des coûts'!AB114</f>
        <v>0</v>
      </c>
    </row>
    <row r="26" spans="1:16" s="76" customFormat="1" ht="12" customHeight="1" x14ac:dyDescent="0.25">
      <c r="A26" s="75"/>
      <c r="B26" s="54" t="s">
        <v>104</v>
      </c>
      <c r="C26" s="271">
        <f>SUM(C19:C25)</f>
        <v>0</v>
      </c>
      <c r="D26" s="259">
        <f>SUM(D19:D25)</f>
        <v>0</v>
      </c>
      <c r="E26" s="80"/>
      <c r="F26" s="77">
        <f t="shared" ref="F26:K26" si="1">SUM(F19:F25)</f>
        <v>0</v>
      </c>
      <c r="G26" s="77">
        <f t="shared" si="1"/>
        <v>0</v>
      </c>
      <c r="H26" s="84">
        <f t="shared" si="1"/>
        <v>0</v>
      </c>
      <c r="I26" s="78">
        <f t="shared" si="1"/>
        <v>0</v>
      </c>
      <c r="J26" s="77">
        <f t="shared" si="1"/>
        <v>0</v>
      </c>
      <c r="K26" s="77">
        <f t="shared" si="1"/>
        <v>0</v>
      </c>
      <c r="M26" s="77">
        <f>SUM(M19:M25)</f>
        <v>0</v>
      </c>
      <c r="N26" s="84">
        <f>SUM(N19:N25)</f>
        <v>0</v>
      </c>
      <c r="O26" s="78">
        <f>SUM(O19:O25)</f>
        <v>0</v>
      </c>
      <c r="P26" s="77">
        <f>SUM(P19:P25)</f>
        <v>0</v>
      </c>
    </row>
    <row r="27" spans="1:16" s="12" customFormat="1" ht="6" customHeight="1" x14ac:dyDescent="0.2">
      <c r="A27" s="79"/>
      <c r="B27" s="63"/>
      <c r="C27" s="81"/>
      <c r="D27" s="92"/>
      <c r="E27" s="81"/>
      <c r="I27" s="89"/>
      <c r="O27" s="89"/>
    </row>
    <row r="28" spans="1:16" s="12" customFormat="1" ht="12" customHeight="1" x14ac:dyDescent="0.2">
      <c r="A28" s="72">
        <v>11</v>
      </c>
      <c r="B28" s="52" t="s">
        <v>190</v>
      </c>
      <c r="C28" s="269">
        <f>'Détail des coûts'!C129</f>
        <v>0</v>
      </c>
      <c r="D28" s="257">
        <f>'Détail des coûts'!G129</f>
        <v>0</v>
      </c>
      <c r="E28" s="60"/>
      <c r="F28" s="73">
        <f>'Détail des coûts'!R129</f>
        <v>0</v>
      </c>
      <c r="G28" s="73">
        <f>'Détail des coûts'!S129</f>
        <v>0</v>
      </c>
      <c r="H28" s="88">
        <f>'Détail des coûts'!T129</f>
        <v>0</v>
      </c>
      <c r="I28" s="74">
        <f>'Détail des coûts'!U129</f>
        <v>0</v>
      </c>
      <c r="J28" s="73">
        <f>'Détail des coûts'!V129</f>
        <v>0</v>
      </c>
      <c r="K28" s="73">
        <f>'Détail des coûts'!W129</f>
        <v>0</v>
      </c>
      <c r="M28" s="73">
        <f>'Détail des coûts'!Y129</f>
        <v>0</v>
      </c>
      <c r="N28" s="88">
        <f>'Détail des coûts'!Z129</f>
        <v>0</v>
      </c>
      <c r="O28" s="74">
        <f>'Détail des coûts'!AA129</f>
        <v>0</v>
      </c>
      <c r="P28" s="73">
        <f>'Détail des coûts'!AB129</f>
        <v>0</v>
      </c>
    </row>
    <row r="29" spans="1:16" s="12" customFormat="1" ht="12" customHeight="1" x14ac:dyDescent="0.2">
      <c r="A29" s="72">
        <v>12</v>
      </c>
      <c r="B29" s="52" t="s">
        <v>316</v>
      </c>
      <c r="C29" s="269">
        <f>'Détail des coûts'!C145</f>
        <v>0</v>
      </c>
      <c r="D29" s="257">
        <f>'Détail des coûts'!G145</f>
        <v>0</v>
      </c>
      <c r="E29" s="60"/>
      <c r="F29" s="73">
        <f>'Détail des coûts'!R145</f>
        <v>0</v>
      </c>
      <c r="G29" s="73">
        <f>'Détail des coûts'!S145</f>
        <v>0</v>
      </c>
      <c r="H29" s="88">
        <f>'Détail des coûts'!T145</f>
        <v>0</v>
      </c>
      <c r="I29" s="74">
        <f>'Détail des coûts'!U145</f>
        <v>0</v>
      </c>
      <c r="J29" s="73">
        <f>'Détail des coûts'!V145</f>
        <v>0</v>
      </c>
      <c r="K29" s="73">
        <f>'Détail des coûts'!W145</f>
        <v>0</v>
      </c>
      <c r="M29" s="73">
        <f>'Détail des coûts'!Y145</f>
        <v>0</v>
      </c>
      <c r="N29" s="88">
        <f>'Détail des coûts'!Z145</f>
        <v>0</v>
      </c>
      <c r="O29" s="74">
        <f>'Détail des coûts'!AA145</f>
        <v>0</v>
      </c>
      <c r="P29" s="73">
        <f>'Détail des coûts'!AB145</f>
        <v>0</v>
      </c>
    </row>
    <row r="30" spans="1:16" s="76" customFormat="1" ht="12" customHeight="1" x14ac:dyDescent="0.25">
      <c r="A30" s="75"/>
      <c r="B30" s="54" t="s">
        <v>105</v>
      </c>
      <c r="C30" s="270">
        <f>SUM(C28:C29)</f>
        <v>0</v>
      </c>
      <c r="D30" s="258">
        <f>SUM(D28:D29)</f>
        <v>0</v>
      </c>
      <c r="E30" s="61"/>
      <c r="F30" s="77">
        <f t="shared" ref="F30:K30" si="2">SUM(F28:F29)</f>
        <v>0</v>
      </c>
      <c r="G30" s="77">
        <f t="shared" si="2"/>
        <v>0</v>
      </c>
      <c r="H30" s="84">
        <f t="shared" si="2"/>
        <v>0</v>
      </c>
      <c r="I30" s="78">
        <f t="shared" si="2"/>
        <v>0</v>
      </c>
      <c r="J30" s="77">
        <f t="shared" si="2"/>
        <v>0</v>
      </c>
      <c r="K30" s="77">
        <f t="shared" si="2"/>
        <v>0</v>
      </c>
      <c r="M30" s="77">
        <f>SUM(M28:M29)</f>
        <v>0</v>
      </c>
      <c r="N30" s="84">
        <f>SUM(N28:N29)</f>
        <v>0</v>
      </c>
      <c r="O30" s="78">
        <f>SUM(O28:O29)</f>
        <v>0</v>
      </c>
      <c r="P30" s="77">
        <f>SUM(P28:P29)</f>
        <v>0</v>
      </c>
    </row>
    <row r="31" spans="1:16" s="76" customFormat="1" ht="12" customHeight="1" x14ac:dyDescent="0.25">
      <c r="A31" s="75"/>
      <c r="B31" s="54" t="s">
        <v>106</v>
      </c>
      <c r="C31" s="272">
        <f>C26+C30</f>
        <v>0</v>
      </c>
      <c r="D31" s="259">
        <f>D26+D30</f>
        <v>0</v>
      </c>
      <c r="E31" s="80"/>
      <c r="F31" s="271">
        <f t="shared" ref="F31:K31" si="3">F26+F30</f>
        <v>0</v>
      </c>
      <c r="G31" s="271">
        <f t="shared" si="3"/>
        <v>0</v>
      </c>
      <c r="H31" s="272">
        <f t="shared" si="3"/>
        <v>0</v>
      </c>
      <c r="I31" s="259">
        <f t="shared" si="3"/>
        <v>0</v>
      </c>
      <c r="J31" s="271">
        <f t="shared" si="3"/>
        <v>0</v>
      </c>
      <c r="K31" s="255">
        <f t="shared" si="3"/>
        <v>0</v>
      </c>
      <c r="M31" s="271">
        <f>M26+M30</f>
        <v>0</v>
      </c>
      <c r="N31" s="272">
        <f>N26+N30</f>
        <v>0</v>
      </c>
      <c r="O31" s="259">
        <f>O26+O30</f>
        <v>0</v>
      </c>
      <c r="P31" s="255">
        <f>P26+P30</f>
        <v>0</v>
      </c>
    </row>
    <row r="32" spans="1:16" s="12" customFormat="1" ht="6" customHeight="1" x14ac:dyDescent="0.2">
      <c r="A32" s="79"/>
      <c r="B32" s="63"/>
      <c r="C32" s="81"/>
      <c r="D32" s="92"/>
      <c r="E32" s="81"/>
      <c r="I32" s="89"/>
      <c r="O32" s="89"/>
    </row>
    <row r="33" spans="1:16" s="12" customFormat="1" ht="12" customHeight="1" x14ac:dyDescent="0.2">
      <c r="A33" s="72">
        <v>13</v>
      </c>
      <c r="B33" s="52" t="s">
        <v>221</v>
      </c>
      <c r="C33" s="269">
        <f>'Détail des coûts'!C163</f>
        <v>0</v>
      </c>
      <c r="D33" s="257">
        <f>'Détail des coûts'!G163</f>
        <v>0</v>
      </c>
      <c r="E33" s="60"/>
      <c r="F33" s="73">
        <f>'Détail des coûts'!R163</f>
        <v>0</v>
      </c>
      <c r="G33" s="73">
        <f>'Détail des coûts'!S163</f>
        <v>0</v>
      </c>
      <c r="H33" s="88">
        <f>'Détail des coûts'!T163</f>
        <v>0</v>
      </c>
      <c r="I33" s="74">
        <f>'Détail des coûts'!U163</f>
        <v>0</v>
      </c>
      <c r="J33" s="73">
        <f>'Détail des coûts'!V163</f>
        <v>0</v>
      </c>
      <c r="K33" s="73">
        <f>'Détail des coûts'!W163</f>
        <v>0</v>
      </c>
      <c r="M33" s="73">
        <f>'Détail des coûts'!Y163</f>
        <v>0</v>
      </c>
      <c r="N33" s="88">
        <f>'Détail des coûts'!Z163</f>
        <v>0</v>
      </c>
      <c r="O33" s="74">
        <f>'Détail des coûts'!AA163</f>
        <v>0</v>
      </c>
      <c r="P33" s="73">
        <f>'Détail des coûts'!AB163</f>
        <v>0</v>
      </c>
    </row>
    <row r="34" spans="1:16" s="12" customFormat="1" ht="12" customHeight="1" x14ac:dyDescent="0.2">
      <c r="A34" s="72">
        <v>14</v>
      </c>
      <c r="B34" s="52" t="s">
        <v>222</v>
      </c>
      <c r="C34" s="269">
        <f>'Détail des coûts'!C184</f>
        <v>0</v>
      </c>
      <c r="D34" s="257">
        <f>'Détail des coûts'!G184</f>
        <v>0</v>
      </c>
      <c r="E34" s="60"/>
      <c r="F34" s="73">
        <f>'Détail des coûts'!R184</f>
        <v>0</v>
      </c>
      <c r="G34" s="73">
        <f>'Détail des coûts'!S184</f>
        <v>0</v>
      </c>
      <c r="H34" s="88">
        <f>'Détail des coûts'!T184</f>
        <v>0</v>
      </c>
      <c r="I34" s="74">
        <f>'Détail des coûts'!U184</f>
        <v>0</v>
      </c>
      <c r="J34" s="73">
        <f>'Détail des coûts'!V184</f>
        <v>0</v>
      </c>
      <c r="K34" s="73">
        <f>'Détail des coûts'!W184</f>
        <v>0</v>
      </c>
      <c r="M34" s="73">
        <f>'Détail des coûts'!Y184</f>
        <v>0</v>
      </c>
      <c r="N34" s="88">
        <f>'Détail des coûts'!Z184</f>
        <v>0</v>
      </c>
      <c r="O34" s="74">
        <f>'Détail des coûts'!AA184</f>
        <v>0</v>
      </c>
      <c r="P34" s="73">
        <f>'Détail des coûts'!AB184</f>
        <v>0</v>
      </c>
    </row>
    <row r="35" spans="1:16" s="76" customFormat="1" ht="12" customHeight="1" x14ac:dyDescent="0.25">
      <c r="A35" s="82"/>
      <c r="B35" s="54" t="s">
        <v>215</v>
      </c>
      <c r="C35" s="270">
        <f>SUM(C33:C34)</f>
        <v>0</v>
      </c>
      <c r="D35" s="258">
        <f>SUM(D33:D34)</f>
        <v>0</v>
      </c>
      <c r="E35" s="61"/>
      <c r="F35" s="77">
        <f t="shared" ref="F35:K35" si="4">SUM(F33:F34)</f>
        <v>0</v>
      </c>
      <c r="G35" s="77">
        <f t="shared" si="4"/>
        <v>0</v>
      </c>
      <c r="H35" s="84">
        <f t="shared" si="4"/>
        <v>0</v>
      </c>
      <c r="I35" s="78">
        <f t="shared" si="4"/>
        <v>0</v>
      </c>
      <c r="J35" s="77">
        <f t="shared" si="4"/>
        <v>0</v>
      </c>
      <c r="K35" s="77">
        <f t="shared" si="4"/>
        <v>0</v>
      </c>
      <c r="M35" s="77">
        <f>SUM(M33:M34)</f>
        <v>0</v>
      </c>
      <c r="N35" s="84">
        <f>SUM(N33:N34)</f>
        <v>0</v>
      </c>
      <c r="O35" s="78">
        <f>SUM(O33:O34)</f>
        <v>0</v>
      </c>
      <c r="P35" s="77">
        <f>SUM(P33:P34)</f>
        <v>0</v>
      </c>
    </row>
    <row r="36" spans="1:16" s="12" customFormat="1" ht="6" customHeight="1" x14ac:dyDescent="0.2">
      <c r="A36" s="83"/>
      <c r="B36" s="63"/>
      <c r="C36" s="62"/>
      <c r="D36" s="91"/>
      <c r="E36" s="62"/>
      <c r="I36" s="89"/>
      <c r="O36" s="89"/>
    </row>
    <row r="37" spans="1:16" s="12" customFormat="1" ht="12" customHeight="1" x14ac:dyDescent="0.2">
      <c r="A37" s="72">
        <v>15</v>
      </c>
      <c r="B37" s="52" t="s">
        <v>195</v>
      </c>
      <c r="C37" s="269">
        <f>'Détail des coûts'!C199</f>
        <v>0</v>
      </c>
      <c r="D37" s="257">
        <f>'Détail des coûts'!G199</f>
        <v>0</v>
      </c>
      <c r="E37" s="60"/>
      <c r="F37" s="73">
        <f>'Détail des coûts'!R199</f>
        <v>0</v>
      </c>
      <c r="G37" s="73">
        <f>'Détail des coûts'!S199</f>
        <v>0</v>
      </c>
      <c r="H37" s="88">
        <f>'Détail des coûts'!T199</f>
        <v>0</v>
      </c>
      <c r="I37" s="74">
        <f>'Détail des coûts'!U199</f>
        <v>0</v>
      </c>
      <c r="J37" s="73">
        <f>'Détail des coûts'!V199</f>
        <v>0</v>
      </c>
      <c r="K37" s="73">
        <f>'Détail des coûts'!W199</f>
        <v>0</v>
      </c>
      <c r="M37" s="73">
        <f>'Détail des coûts'!Y199</f>
        <v>0</v>
      </c>
      <c r="N37" s="88">
        <f>'Détail des coûts'!Z199</f>
        <v>0</v>
      </c>
      <c r="O37" s="74">
        <f>'Détail des coûts'!AA199</f>
        <v>0</v>
      </c>
      <c r="P37" s="73">
        <f>'Détail des coûts'!AB199</f>
        <v>0</v>
      </c>
    </row>
    <row r="38" spans="1:16" s="12" customFormat="1" ht="12" customHeight="1" x14ac:dyDescent="0.25">
      <c r="A38" s="82"/>
      <c r="B38" s="54" t="s">
        <v>107</v>
      </c>
      <c r="C38" s="270">
        <f>SUM(C37:C37)</f>
        <v>0</v>
      </c>
      <c r="D38" s="258">
        <f>SUM(D37:D37)</f>
        <v>0</v>
      </c>
      <c r="E38" s="61"/>
      <c r="F38" s="77">
        <f t="shared" ref="F38:K38" si="5">F37</f>
        <v>0</v>
      </c>
      <c r="G38" s="77">
        <f t="shared" si="5"/>
        <v>0</v>
      </c>
      <c r="H38" s="84">
        <f t="shared" si="5"/>
        <v>0</v>
      </c>
      <c r="I38" s="78">
        <f t="shared" si="5"/>
        <v>0</v>
      </c>
      <c r="J38" s="77">
        <f t="shared" si="5"/>
        <v>0</v>
      </c>
      <c r="K38" s="77">
        <f t="shared" si="5"/>
        <v>0</v>
      </c>
      <c r="M38" s="77">
        <f>M37</f>
        <v>0</v>
      </c>
      <c r="N38" s="84">
        <f>N37</f>
        <v>0</v>
      </c>
      <c r="O38" s="78">
        <f>O37</f>
        <v>0</v>
      </c>
      <c r="P38" s="77">
        <f>P37</f>
        <v>0</v>
      </c>
    </row>
    <row r="39" spans="1:16" s="12" customFormat="1" ht="6" customHeight="1" x14ac:dyDescent="0.2">
      <c r="A39" s="83"/>
      <c r="B39" s="63"/>
      <c r="C39" s="62"/>
      <c r="D39" s="91"/>
      <c r="E39" s="62"/>
      <c r="I39" s="89"/>
      <c r="O39" s="89"/>
    </row>
    <row r="40" spans="1:16" s="76" customFormat="1" ht="12" customHeight="1" x14ac:dyDescent="0.25">
      <c r="A40" s="85" t="s">
        <v>0</v>
      </c>
      <c r="B40" s="53" t="s">
        <v>108</v>
      </c>
      <c r="C40" s="270">
        <f>'Détail des coûts'!C203</f>
        <v>0</v>
      </c>
      <c r="D40" s="258">
        <f>'Détail des coûts'!G203</f>
        <v>0</v>
      </c>
      <c r="E40" s="61"/>
      <c r="F40" s="77" t="str">
        <f>'Détail des coûts'!R203</f>
        <v>0</v>
      </c>
      <c r="G40" s="77" t="str">
        <f>'Détail des coûts'!S203</f>
        <v>0</v>
      </c>
      <c r="H40" s="84" t="str">
        <f>'Détail des coûts'!T203</f>
        <v>0</v>
      </c>
      <c r="I40" s="78" t="str">
        <f>'Détail des coûts'!U203</f>
        <v>0</v>
      </c>
      <c r="J40" s="77" t="str">
        <f>'Détail des coûts'!V203</f>
        <v>0</v>
      </c>
      <c r="K40" s="77" t="str">
        <f>'Détail des coûts'!W203</f>
        <v>0</v>
      </c>
      <c r="M40" s="77" t="str">
        <f>'Détail des coûts'!Y203</f>
        <v>0</v>
      </c>
      <c r="N40" s="84" t="str">
        <f>'Détail des coûts'!Z203</f>
        <v>0</v>
      </c>
      <c r="O40" s="78" t="str">
        <f>'Détail des coûts'!AA203</f>
        <v>0</v>
      </c>
      <c r="P40" s="77" t="str">
        <f>'Détail des coûts'!AB203</f>
        <v>0</v>
      </c>
    </row>
    <row r="41" spans="1:16" s="12" customFormat="1" ht="6" customHeight="1" x14ac:dyDescent="0.2">
      <c r="A41" s="83"/>
      <c r="C41" s="64"/>
      <c r="D41" s="93"/>
      <c r="E41" s="64"/>
      <c r="I41" s="89"/>
      <c r="O41" s="89"/>
    </row>
    <row r="42" spans="1:16" s="76" customFormat="1" ht="12" customHeight="1" x14ac:dyDescent="0.25">
      <c r="A42" s="85" t="s">
        <v>92</v>
      </c>
      <c r="B42" s="53" t="s">
        <v>109</v>
      </c>
      <c r="C42" s="270">
        <f>'Détail des coûts'!C205</f>
        <v>0</v>
      </c>
      <c r="D42" s="258">
        <f>'Détail des coûts'!G205</f>
        <v>0</v>
      </c>
      <c r="E42" s="61"/>
      <c r="F42" s="77" t="str">
        <f>'Détail des coûts'!R205</f>
        <v>0</v>
      </c>
      <c r="G42" s="77" t="str">
        <f>'Détail des coûts'!S205</f>
        <v>0</v>
      </c>
      <c r="H42" s="84" t="str">
        <f>'Détail des coûts'!T205</f>
        <v>0</v>
      </c>
      <c r="I42" s="78" t="str">
        <f>'Détail des coûts'!U205</f>
        <v>0</v>
      </c>
      <c r="J42" s="77" t="str">
        <f>'Détail des coûts'!V205</f>
        <v>0</v>
      </c>
      <c r="K42" s="77" t="str">
        <f>'Détail des coûts'!W205</f>
        <v>0</v>
      </c>
      <c r="M42" s="77" t="str">
        <f>'Détail des coûts'!Y205</f>
        <v>0</v>
      </c>
      <c r="N42" s="84" t="str">
        <f>'Détail des coûts'!Z205</f>
        <v>0</v>
      </c>
      <c r="O42" s="78" t="str">
        <f>'Détail des coûts'!AA205</f>
        <v>0</v>
      </c>
      <c r="P42" s="77" t="str">
        <f>'Détail des coûts'!AB205</f>
        <v>0</v>
      </c>
    </row>
    <row r="43" spans="1:16" s="12" customFormat="1" ht="6" customHeight="1" x14ac:dyDescent="0.2">
      <c r="A43" s="83"/>
      <c r="C43" s="64"/>
      <c r="D43" s="93"/>
      <c r="E43" s="64"/>
      <c r="I43" s="89"/>
      <c r="O43" s="89"/>
    </row>
    <row r="44" spans="1:16" s="76" customFormat="1" ht="12" customHeight="1" x14ac:dyDescent="0.25">
      <c r="A44" s="51"/>
      <c r="B44" s="51"/>
      <c r="C44" s="51"/>
      <c r="D44" s="97"/>
      <c r="E44" s="51"/>
      <c r="F44" s="105">
        <f>'Détail des coûts'!R208</f>
        <v>0</v>
      </c>
      <c r="G44" s="105">
        <f>'Détail des coûts'!S208</f>
        <v>0</v>
      </c>
      <c r="H44" s="104">
        <f>'Détail des coûts'!T208</f>
        <v>0</v>
      </c>
      <c r="I44" s="103">
        <f>'Détail des coûts'!U208</f>
        <v>0</v>
      </c>
      <c r="J44" s="105">
        <f>'Détail des coûts'!V208</f>
        <v>0</v>
      </c>
      <c r="K44" s="105">
        <f>'Détail des coûts'!W208</f>
        <v>0</v>
      </c>
      <c r="L44" s="51"/>
      <c r="M44" s="105">
        <f>'Détail des coûts'!Y208</f>
        <v>0</v>
      </c>
      <c r="N44" s="104">
        <f>'Détail des coûts'!Z208</f>
        <v>0</v>
      </c>
      <c r="O44" s="103">
        <f>'Détail des coûts'!AA208</f>
        <v>0</v>
      </c>
      <c r="P44" s="105">
        <f>'Détail des coûts'!AB208</f>
        <v>0</v>
      </c>
    </row>
    <row r="45" spans="1:16" ht="6" customHeight="1" x14ac:dyDescent="0.25">
      <c r="B45" s="6"/>
      <c r="C45" s="6"/>
      <c r="D45" s="90"/>
      <c r="E45" s="6"/>
      <c r="I45" s="90"/>
      <c r="J45" s="6"/>
      <c r="L45" s="6"/>
      <c r="O45" s="90"/>
    </row>
    <row r="46" spans="1:16" ht="12" thickBot="1" x14ac:dyDescent="0.3">
      <c r="A46" s="100"/>
      <c r="B46" s="300" t="s">
        <v>373</v>
      </c>
      <c r="C46" s="101">
        <f>'Détail des coûts'!C208</f>
        <v>0</v>
      </c>
      <c r="D46" s="102">
        <f>'Détail des coûts'!G208</f>
        <v>0</v>
      </c>
      <c r="E46" s="86"/>
      <c r="F46" s="332">
        <f>SUM(F44:H44)</f>
        <v>0</v>
      </c>
      <c r="G46" s="333"/>
      <c r="H46" s="334"/>
      <c r="I46" s="333">
        <f>SUM(I44:K44)</f>
        <v>0</v>
      </c>
      <c r="J46" s="333"/>
      <c r="K46" s="339"/>
      <c r="M46" s="332">
        <f>SUM(M44:N44)</f>
        <v>0</v>
      </c>
      <c r="N46" s="334"/>
      <c r="O46" s="334">
        <f>SUM(O44:P44)</f>
        <v>0</v>
      </c>
      <c r="P46" s="338"/>
    </row>
    <row r="47" spans="1:16" ht="12" thickTop="1" x14ac:dyDescent="0.25"/>
    <row r="48" spans="1:16" s="76" customFormat="1" ht="12" customHeight="1" x14ac:dyDescent="0.25">
      <c r="A48" s="85" t="s">
        <v>4</v>
      </c>
      <c r="B48" s="318" t="s">
        <v>388</v>
      </c>
      <c r="C48" s="270">
        <f>'Détail des coûts'!C210</f>
        <v>0</v>
      </c>
      <c r="D48" s="258">
        <f>'Détail des coûts'!G210</f>
        <v>0</v>
      </c>
      <c r="E48" s="273"/>
    </row>
    <row r="49" spans="1:15" s="76" customFormat="1" ht="12" customHeight="1" x14ac:dyDescent="0.25">
      <c r="A49" s="82"/>
      <c r="B49" s="308"/>
      <c r="C49" s="274"/>
      <c r="D49" s="274"/>
      <c r="E49" s="274"/>
    </row>
    <row r="50" spans="1:15" s="76" customFormat="1" ht="12" customHeight="1" thickBot="1" x14ac:dyDescent="0.3">
      <c r="A50" s="82"/>
      <c r="B50" s="307" t="s">
        <v>376</v>
      </c>
      <c r="C50" s="101">
        <f>'Détail des coûts'!C212</f>
        <v>0</v>
      </c>
      <c r="D50" s="102">
        <f>'Détail des coûts'!G212</f>
        <v>0</v>
      </c>
      <c r="E50" s="274"/>
    </row>
    <row r="51" spans="1:15" s="76" customFormat="1" ht="12" customHeight="1" thickTop="1" x14ac:dyDescent="0.25">
      <c r="A51" s="82"/>
      <c r="C51" s="274"/>
      <c r="D51" s="274"/>
      <c r="E51" s="274"/>
    </row>
    <row r="52" spans="1:15" x14ac:dyDescent="0.25">
      <c r="A52" s="6" t="str">
        <f>IF(OR(SUM(F44:H44)&lt;&gt;C46,SUM(I44:K44)&lt;&gt;D46),"Il y a une erreur d'allocation des coûts. Veuillez vous assurer que toutes les lignes du rapport détaillé précisent l'allocation des coûts: 'Interne', 'Apparenté', 'Externe', 'Pas au devis' ou 'Pas de coût' pour les colonnes 'Devis' et 'Coûts totaux'","")</f>
        <v/>
      </c>
    </row>
    <row r="53" spans="1:15" x14ac:dyDescent="0.25">
      <c r="A53" s="6" t="str">
        <f>IF(OR(SUM(M44:N44)&lt;&gt;C46,SUM(O44:P44)&lt;&gt;D46),"Il y a une erreur d'origine des coûts. S.V.P. vous assurer que toutes les lignes du rapport détaillé précisent l'origine des coûts: 'Canadien', 'Non-Canadien', 'Pas au devis' ou 'Pas de coût' pour les colonnes 'Devis' et 'Coûts totaux'","")</f>
        <v/>
      </c>
    </row>
    <row r="54" spans="1:15" x14ac:dyDescent="0.25">
      <c r="A54" s="6"/>
      <c r="B54" s="65"/>
      <c r="C54" s="65"/>
      <c r="D54" s="65"/>
      <c r="E54" s="65"/>
      <c r="F54" s="65"/>
      <c r="G54" s="65"/>
      <c r="H54" s="65"/>
      <c r="I54" s="65"/>
      <c r="J54" s="65"/>
      <c r="K54" s="65"/>
      <c r="L54" s="65"/>
      <c r="M54" s="65"/>
      <c r="N54" s="65"/>
    </row>
    <row r="55" spans="1:15" ht="33" customHeight="1" x14ac:dyDescent="0.25">
      <c r="A55" s="281"/>
      <c r="B55" s="280"/>
      <c r="C55" s="280"/>
      <c r="D55" s="227"/>
      <c r="E55" s="65"/>
      <c r="F55" s="217"/>
      <c r="G55" s="217"/>
      <c r="H55" s="227"/>
      <c r="I55" s="65"/>
      <c r="J55" s="65"/>
      <c r="K55" s="65"/>
      <c r="L55" s="65"/>
      <c r="M55" s="65"/>
      <c r="N55" s="65"/>
    </row>
    <row r="56" spans="1:15" x14ac:dyDescent="0.25">
      <c r="A56" s="65"/>
      <c r="B56" s="65" t="s">
        <v>313</v>
      </c>
      <c r="C56" s="111"/>
      <c r="D56" s="111"/>
      <c r="E56" s="65"/>
      <c r="F56" s="65" t="s">
        <v>359</v>
      </c>
      <c r="G56" s="65"/>
      <c r="H56" s="65"/>
      <c r="I56" s="65"/>
      <c r="J56" s="65"/>
      <c r="K56" s="65"/>
      <c r="L56" s="65"/>
      <c r="M56" s="65"/>
      <c r="N56" s="65"/>
    </row>
    <row r="57" spans="1:15" x14ac:dyDescent="0.25">
      <c r="A57" s="65"/>
      <c r="B57" s="65"/>
      <c r="C57" s="65"/>
      <c r="D57" s="65"/>
      <c r="E57" s="65"/>
      <c r="F57" s="65"/>
      <c r="G57" s="65"/>
      <c r="H57" s="65"/>
      <c r="I57" s="65"/>
      <c r="J57" s="65"/>
      <c r="K57" s="65"/>
      <c r="L57" s="65"/>
      <c r="M57" s="65"/>
      <c r="N57" s="65"/>
    </row>
    <row r="62" spans="1:15" ht="12.75" customHeight="1" x14ac:dyDescent="0.25">
      <c r="A62" s="51"/>
      <c r="B62" s="51"/>
      <c r="C62" s="51"/>
      <c r="D62" s="51"/>
      <c r="E62" s="51"/>
      <c r="F62" s="51"/>
      <c r="G62" s="51"/>
      <c r="H62" s="51"/>
      <c r="I62" s="51"/>
      <c r="N62" s="51"/>
      <c r="O62" s="51"/>
    </row>
  </sheetData>
  <sheetProtection algorithmName="SHA-512" hashValue="xmdI7Ro6KP6onYuIhW6+A9U+Vfy4XeVYcpRScu7YPYqFgu00rSwGLpyW8BpWm+MwXTmTWiA2DdDdXJkdsvo1BQ==" saltValue="4NpuiXNDK0XA9MmwwhYQMA==" spinCount="100000" sheet="1" selectLockedCells="1"/>
  <mergeCells count="8">
    <mergeCell ref="F12:H12"/>
    <mergeCell ref="F46:H46"/>
    <mergeCell ref="M12:N12"/>
    <mergeCell ref="O12:P12"/>
    <mergeCell ref="M46:N46"/>
    <mergeCell ref="O46:P46"/>
    <mergeCell ref="I46:K46"/>
    <mergeCell ref="I12:K12"/>
  </mergeCells>
  <pageMargins left="0.55118110236220474" right="0.55118110236220474" top="1.1811023622047245" bottom="0.98425196850393704" header="0.51181102362204722" footer="0.51181102362204722"/>
  <pageSetup scale="55"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AI259"/>
  <sheetViews>
    <sheetView showGridLines="0" zoomScale="70" zoomScaleNormal="70" zoomScaleSheetLayoutView="50" workbookViewId="0">
      <selection activeCell="E225" sqref="E225"/>
    </sheetView>
  </sheetViews>
  <sheetFormatPr defaultColWidth="11.453125" defaultRowHeight="12" customHeight="1" x14ac:dyDescent="0.25"/>
  <cols>
    <col min="1" max="1" width="7.7265625" style="25" customWidth="1"/>
    <col min="2" max="2" width="65" style="40" customWidth="1"/>
    <col min="3" max="3" width="11" style="34" customWidth="1"/>
    <col min="4" max="4" width="2.26953125" style="34" customWidth="1"/>
    <col min="5" max="5" width="11.26953125" style="34" customWidth="1"/>
    <col min="6" max="6" width="14.81640625" style="34" customWidth="1"/>
    <col min="7" max="7" width="13.7265625" style="35" customWidth="1"/>
    <col min="8" max="8" width="14.26953125" style="35" bestFit="1" customWidth="1"/>
    <col min="9" max="9" width="14.1796875" style="9" bestFit="1" customWidth="1"/>
    <col min="10" max="11" width="12.81640625" style="9" customWidth="1"/>
    <col min="12" max="12" width="20.7265625" style="9" customWidth="1"/>
    <col min="13" max="13" width="14.1796875" style="12" bestFit="1" customWidth="1"/>
    <col min="14" max="15" width="12.81640625" style="9" customWidth="1"/>
    <col min="16" max="16" width="16.81640625" style="9" customWidth="1"/>
    <col min="17" max="17" width="12.81640625" style="9" customWidth="1"/>
    <col min="18" max="19" width="10.1796875" style="9" bestFit="1" customWidth="1"/>
    <col min="20" max="20" width="7.7265625" style="9" bestFit="1" customWidth="1"/>
    <col min="21" max="22" width="10.1796875" style="9" bestFit="1" customWidth="1"/>
    <col min="23" max="23" width="7.7265625" style="9" bestFit="1" customWidth="1"/>
    <col min="24" max="24" width="4.26953125" style="9" customWidth="1"/>
    <col min="25" max="25" width="10.1796875" style="12" bestFit="1" customWidth="1"/>
    <col min="26" max="26" width="12.453125" style="12" bestFit="1" customWidth="1"/>
    <col min="27" max="27" width="10.1796875" style="12" bestFit="1" customWidth="1"/>
    <col min="28" max="28" width="12.453125" style="12" bestFit="1" customWidth="1"/>
    <col min="29" max="16384" width="11.453125" style="9"/>
  </cols>
  <sheetData>
    <row r="1" spans="1:35" ht="12" customHeight="1" x14ac:dyDescent="0.25">
      <c r="A1" s="176"/>
      <c r="B1" s="177"/>
      <c r="C1" s="178"/>
      <c r="D1" s="178"/>
      <c r="E1" s="178"/>
      <c r="F1" s="178"/>
      <c r="G1" s="179"/>
      <c r="H1" s="179"/>
      <c r="I1" s="180"/>
      <c r="J1" s="180"/>
      <c r="K1" s="180"/>
      <c r="L1" s="180"/>
      <c r="M1" s="181"/>
      <c r="N1" s="180"/>
      <c r="O1" s="180"/>
      <c r="P1" s="180"/>
    </row>
    <row r="2" spans="1:35" ht="12" customHeight="1" x14ac:dyDescent="0.3">
      <c r="P2" s="71" t="s">
        <v>402</v>
      </c>
    </row>
    <row r="3" spans="1:35" ht="12.75" customHeight="1" x14ac:dyDescent="0.3">
      <c r="M3" s="71"/>
      <c r="N3" s="71"/>
      <c r="O3" s="71"/>
      <c r="P3" s="71" t="s">
        <v>403</v>
      </c>
    </row>
    <row r="4" spans="1:35" ht="12.75" customHeight="1" x14ac:dyDescent="0.3">
      <c r="F4" s="171" t="s">
        <v>370</v>
      </c>
      <c r="G4" s="493" t="s">
        <v>362</v>
      </c>
      <c r="H4" s="493"/>
      <c r="I4" s="494"/>
      <c r="M4" s="1"/>
      <c r="O4" s="71"/>
      <c r="P4" s="171" t="s">
        <v>358</v>
      </c>
    </row>
    <row r="5" spans="1:35" ht="12.75" customHeight="1" x14ac:dyDescent="0.3">
      <c r="F5" s="171" t="s">
        <v>254</v>
      </c>
      <c r="G5" s="495" t="s">
        <v>362</v>
      </c>
      <c r="H5" s="495"/>
      <c r="I5" s="496"/>
      <c r="M5" s="1"/>
      <c r="N5" s="71"/>
      <c r="O5" s="71"/>
    </row>
    <row r="6" spans="1:35" ht="12.75" customHeight="1" x14ac:dyDescent="0.3">
      <c r="F6" s="171" t="s">
        <v>255</v>
      </c>
      <c r="G6" s="495" t="s">
        <v>362</v>
      </c>
      <c r="H6" s="495"/>
      <c r="I6" s="496"/>
      <c r="M6" s="1"/>
      <c r="O6" s="71"/>
    </row>
    <row r="7" spans="1:35" ht="12.75" customHeight="1" x14ac:dyDescent="0.3">
      <c r="F7" s="171" t="s">
        <v>93</v>
      </c>
      <c r="G7" s="495" t="s">
        <v>362</v>
      </c>
      <c r="H7" s="495"/>
      <c r="I7" s="496"/>
      <c r="M7" s="1"/>
      <c r="N7" s="71"/>
      <c r="O7" s="71"/>
      <c r="P7" s="71"/>
    </row>
    <row r="8" spans="1:35" ht="12.75" customHeight="1" x14ac:dyDescent="0.3">
      <c r="M8" s="1"/>
      <c r="N8" s="71"/>
      <c r="O8" s="71"/>
      <c r="P8" s="71"/>
    </row>
    <row r="9" spans="1:35" ht="12.75" customHeight="1" thickBot="1" x14ac:dyDescent="0.3"/>
    <row r="10" spans="1:35" ht="23.25" customHeight="1" x14ac:dyDescent="0.3">
      <c r="A10" s="348" t="s">
        <v>393</v>
      </c>
      <c r="B10" s="349"/>
      <c r="C10" s="349"/>
      <c r="D10" s="349"/>
      <c r="E10" s="349"/>
      <c r="F10" s="349"/>
      <c r="G10" s="349"/>
      <c r="H10" s="349"/>
      <c r="I10" s="349"/>
      <c r="J10" s="349"/>
      <c r="K10" s="349"/>
      <c r="L10" s="349"/>
      <c r="M10" s="349"/>
      <c r="N10" s="349"/>
      <c r="O10" s="349"/>
      <c r="P10" s="350"/>
      <c r="Q10" s="96"/>
      <c r="R10" s="387"/>
      <c r="S10" s="387"/>
      <c r="T10" s="387"/>
      <c r="U10" s="387"/>
      <c r="V10" s="387"/>
      <c r="W10" s="387"/>
      <c r="X10" s="22"/>
      <c r="Y10" s="387"/>
      <c r="Z10" s="387"/>
      <c r="AA10" s="387"/>
      <c r="AB10" s="387"/>
      <c r="AI10" s="6"/>
    </row>
    <row r="11" spans="1:35" ht="23.25" customHeight="1" thickBot="1" x14ac:dyDescent="0.35">
      <c r="A11" s="345" t="s">
        <v>363</v>
      </c>
      <c r="B11" s="346"/>
      <c r="C11" s="346"/>
      <c r="D11" s="346"/>
      <c r="E11" s="346"/>
      <c r="F11" s="346"/>
      <c r="G11" s="346"/>
      <c r="H11" s="346"/>
      <c r="I11" s="346"/>
      <c r="J11" s="346"/>
      <c r="K11" s="346"/>
      <c r="L11" s="346"/>
      <c r="M11" s="346"/>
      <c r="N11" s="346"/>
      <c r="O11" s="346"/>
      <c r="P11" s="347"/>
      <c r="Q11" s="96"/>
      <c r="R11" s="388"/>
      <c r="S11" s="388"/>
      <c r="T11" s="388"/>
      <c r="U11" s="388"/>
      <c r="V11" s="388"/>
      <c r="W11" s="388"/>
      <c r="X11" s="22"/>
      <c r="Y11" s="388"/>
      <c r="Z11" s="388"/>
      <c r="AA11" s="388"/>
      <c r="AB11" s="388"/>
      <c r="AI11" s="6"/>
    </row>
    <row r="12" spans="1:35" s="27" customFormat="1" ht="38.25" customHeight="1" x14ac:dyDescent="0.3">
      <c r="A12" s="199" t="s">
        <v>94</v>
      </c>
      <c r="B12" s="200" t="s">
        <v>95</v>
      </c>
      <c r="C12" s="201" t="s">
        <v>96</v>
      </c>
      <c r="D12" s="234"/>
      <c r="E12" s="202" t="s">
        <v>97</v>
      </c>
      <c r="F12" s="202" t="s">
        <v>165</v>
      </c>
      <c r="G12" s="202" t="s">
        <v>110</v>
      </c>
      <c r="H12" s="202" t="s">
        <v>120</v>
      </c>
      <c r="I12" s="7"/>
      <c r="J12" s="203" t="s">
        <v>115</v>
      </c>
      <c r="K12" s="203" t="s">
        <v>114</v>
      </c>
      <c r="L12" s="203" t="s">
        <v>123</v>
      </c>
      <c r="M12" s="10"/>
      <c r="N12" s="203" t="s">
        <v>116</v>
      </c>
      <c r="O12" s="203" t="s">
        <v>117</v>
      </c>
      <c r="P12" s="203" t="s">
        <v>122</v>
      </c>
      <c r="Q12" s="204"/>
      <c r="R12" s="294"/>
      <c r="S12" s="294"/>
      <c r="T12" s="294"/>
      <c r="U12" s="294"/>
      <c r="V12" s="294"/>
      <c r="W12" s="294"/>
      <c r="X12" s="22"/>
      <c r="Y12" s="294"/>
      <c r="Z12" s="294"/>
      <c r="AA12" s="294"/>
      <c r="AB12" s="294"/>
    </row>
    <row r="13" spans="1:35" ht="12.75" customHeight="1" thickBot="1" x14ac:dyDescent="0.3">
      <c r="A13" s="41"/>
      <c r="B13" s="1"/>
      <c r="C13" s="23"/>
      <c r="D13" s="23"/>
      <c r="E13" s="23"/>
      <c r="F13" s="23"/>
      <c r="G13" s="24"/>
      <c r="H13" s="24"/>
      <c r="I13" s="8"/>
      <c r="J13" s="8"/>
      <c r="K13" s="8"/>
      <c r="L13" s="42"/>
      <c r="M13" s="11"/>
      <c r="N13" s="8"/>
      <c r="O13" s="8"/>
      <c r="P13" s="42"/>
      <c r="Q13" s="42"/>
      <c r="R13" s="8"/>
      <c r="S13" s="8"/>
      <c r="T13" s="8"/>
      <c r="Y13" s="11"/>
      <c r="Z13" s="11"/>
      <c r="AA13" s="11"/>
      <c r="AB13" s="11"/>
    </row>
    <row r="14" spans="1:35" ht="14.25" customHeight="1" thickBot="1" x14ac:dyDescent="0.35">
      <c r="A14" s="354" t="s">
        <v>318</v>
      </c>
      <c r="B14" s="355"/>
      <c r="C14" s="355"/>
      <c r="D14" s="355"/>
      <c r="E14" s="355"/>
      <c r="F14" s="355"/>
      <c r="G14" s="355"/>
      <c r="H14" s="356"/>
      <c r="I14" s="8"/>
      <c r="J14" s="8"/>
      <c r="K14" s="8"/>
      <c r="L14" s="8"/>
      <c r="M14" s="11"/>
      <c r="N14" s="8"/>
      <c r="O14" s="8"/>
      <c r="P14" s="8"/>
      <c r="Q14" s="8"/>
      <c r="R14" s="364" t="s">
        <v>176</v>
      </c>
      <c r="S14" s="365"/>
      <c r="T14" s="365"/>
      <c r="U14" s="365"/>
      <c r="V14" s="365"/>
      <c r="W14" s="366"/>
      <c r="X14" s="22"/>
      <c r="Y14" s="364" t="s">
        <v>177</v>
      </c>
      <c r="Z14" s="365"/>
      <c r="AA14" s="365"/>
      <c r="AB14" s="366"/>
    </row>
    <row r="15" spans="1:35" ht="12.75" customHeight="1" x14ac:dyDescent="0.3">
      <c r="B15" s="1"/>
      <c r="C15" s="23"/>
      <c r="D15" s="23"/>
      <c r="E15" s="23"/>
      <c r="F15" s="23"/>
      <c r="G15" s="24"/>
      <c r="H15" s="24"/>
      <c r="I15" s="8"/>
      <c r="J15" s="8"/>
      <c r="K15" s="8"/>
      <c r="L15" s="8"/>
      <c r="M15" s="11"/>
      <c r="N15" s="8"/>
      <c r="O15" s="8"/>
      <c r="P15" s="8"/>
      <c r="Q15" s="8"/>
      <c r="R15" s="369" t="s">
        <v>174</v>
      </c>
      <c r="S15" s="367"/>
      <c r="T15" s="370"/>
      <c r="U15" s="367" t="s">
        <v>175</v>
      </c>
      <c r="V15" s="367"/>
      <c r="W15" s="368"/>
      <c r="X15" s="22"/>
      <c r="Y15" s="374" t="s">
        <v>174</v>
      </c>
      <c r="Z15" s="375"/>
      <c r="AA15" s="375" t="s">
        <v>175</v>
      </c>
      <c r="AB15" s="376"/>
    </row>
    <row r="16" spans="1:35" s="22" customFormat="1" ht="13" x14ac:dyDescent="0.3">
      <c r="A16" s="26">
        <v>1</v>
      </c>
      <c r="B16" s="351" t="s">
        <v>253</v>
      </c>
      <c r="C16" s="352"/>
      <c r="D16" s="352"/>
      <c r="E16" s="352"/>
      <c r="F16" s="352"/>
      <c r="G16" s="352"/>
      <c r="H16" s="353"/>
      <c r="I16" s="27"/>
      <c r="J16" s="27"/>
      <c r="K16" s="27"/>
      <c r="L16" s="27"/>
      <c r="M16" s="94"/>
      <c r="N16" s="27"/>
      <c r="O16" s="27"/>
      <c r="P16" s="27"/>
      <c r="Q16" s="27"/>
      <c r="R16" s="2" t="s">
        <v>111</v>
      </c>
      <c r="S16" s="2" t="s">
        <v>112</v>
      </c>
      <c r="T16" s="16" t="s">
        <v>113</v>
      </c>
      <c r="U16" s="5" t="s">
        <v>111</v>
      </c>
      <c r="V16" s="2" t="s">
        <v>112</v>
      </c>
      <c r="W16" s="2" t="s">
        <v>113</v>
      </c>
      <c r="Y16" s="2" t="s">
        <v>118</v>
      </c>
      <c r="Z16" s="16" t="s">
        <v>119</v>
      </c>
      <c r="AA16" s="19" t="s">
        <v>118</v>
      </c>
      <c r="AB16" s="2" t="s">
        <v>119</v>
      </c>
    </row>
    <row r="17" spans="1:28" ht="12.5" x14ac:dyDescent="0.25">
      <c r="A17" s="185" t="s">
        <v>29</v>
      </c>
      <c r="B17" s="505" t="s">
        <v>253</v>
      </c>
      <c r="C17" s="497"/>
      <c r="D17" s="23"/>
      <c r="E17" s="497"/>
      <c r="F17" s="498"/>
      <c r="G17" s="186">
        <f>E17+F17</f>
        <v>0</v>
      </c>
      <c r="H17" s="186">
        <f>C17-G17</f>
        <v>0</v>
      </c>
      <c r="I17" s="95" t="str">
        <f>IF(AND($C17="",$E17="",$F17=""),"",IF(AND(OR($C17&lt;&gt;"",$G17&lt;&gt;""),OR(J17="",K17="")),"Sélectionnez! -&gt;",""))</f>
        <v/>
      </c>
      <c r="J17" s="110"/>
      <c r="K17" s="110"/>
      <c r="L17" s="3" t="str">
        <f>IF(J17=K17,"-", "Changement de répartition")</f>
        <v>-</v>
      </c>
      <c r="M17" s="95" t="str">
        <f>IF(AND($C17="",$E17="",$F17=""),"",IF(AND(OR($C17&lt;&gt;"",$G17&lt;&gt;""),OR(N17="",O17="")),"Sélectionnez! -&gt;",""))</f>
        <v/>
      </c>
      <c r="N17" s="110"/>
      <c r="O17" s="110"/>
      <c r="P17" s="3" t="str">
        <f>IF(N17=O17,"-","Changement d'origine")</f>
        <v>-</v>
      </c>
      <c r="Q17" s="44"/>
      <c r="R17" s="3" t="str">
        <f>IF(J17="Interne",C17,"-")</f>
        <v>-</v>
      </c>
      <c r="S17" s="3" t="str">
        <f>IF(J17="Apparenté",C17,"-")</f>
        <v>-</v>
      </c>
      <c r="T17" s="17" t="str">
        <f>IF(J17="Externe",C17,"-")</f>
        <v>-</v>
      </c>
      <c r="U17" s="14" t="str">
        <f>IF(K17="Interne",G17,"-")</f>
        <v>-</v>
      </c>
      <c r="V17" s="3" t="str">
        <f>IF(K17="Apparenté",G17,"-")</f>
        <v>-</v>
      </c>
      <c r="W17" s="3" t="str">
        <f>IF(K17="Externe",G17,"-")</f>
        <v>-</v>
      </c>
      <c r="Y17" s="3" t="str">
        <f>IF($N17="Canadien",IF($C17="","-",$C17),"-")</f>
        <v>-</v>
      </c>
      <c r="Z17" s="17" t="str">
        <f>IF($N17="Non-Canadien",IF($C17="","-",$C17),"-")</f>
        <v>-</v>
      </c>
      <c r="AA17" s="20" t="str">
        <f>IF($O17="Canadien",IF($G17=0,"-",$G17),"-")</f>
        <v>-</v>
      </c>
      <c r="AB17" s="3" t="str">
        <f>IF($O17="Non-Canadien",IF($G17=0,"-",$G17),"-")</f>
        <v>-</v>
      </c>
    </row>
    <row r="18" spans="1:28" ht="12.75" customHeight="1" x14ac:dyDescent="0.25">
      <c r="A18" s="340" t="s">
        <v>394</v>
      </c>
      <c r="B18" s="341"/>
      <c r="C18" s="341"/>
      <c r="D18" s="341"/>
      <c r="E18" s="341"/>
      <c r="F18" s="341"/>
      <c r="G18" s="341"/>
      <c r="H18" s="341"/>
      <c r="I18" s="341"/>
      <c r="J18" s="341"/>
      <c r="K18" s="341"/>
      <c r="L18" s="341"/>
      <c r="M18" s="341"/>
      <c r="N18" s="341"/>
      <c r="O18" s="341"/>
      <c r="P18" s="342"/>
      <c r="Q18" s="44"/>
      <c r="R18" s="210"/>
      <c r="S18" s="210"/>
      <c r="T18" s="211"/>
      <c r="U18" s="212"/>
      <c r="V18" s="210"/>
      <c r="W18" s="210"/>
      <c r="Y18" s="210"/>
      <c r="Z18" s="211"/>
      <c r="AA18" s="213"/>
      <c r="AB18" s="210"/>
    </row>
    <row r="19" spans="1:28" ht="12.5" x14ac:dyDescent="0.25">
      <c r="A19" s="28"/>
      <c r="B19" s="29"/>
      <c r="C19" s="499"/>
      <c r="D19" s="240"/>
      <c r="E19" s="499"/>
      <c r="F19" s="500"/>
      <c r="G19" s="30">
        <f>E19+F19</f>
        <v>0</v>
      </c>
      <c r="H19" s="30">
        <f>C19-G19</f>
        <v>0</v>
      </c>
      <c r="I19" s="95" t="str">
        <f>IF(AND($C19="",$E19="",$F19=""),"",IF(AND(OR($C19&lt;&gt;"",$G19&lt;&gt;""),OR(J19="",K19="")),"Sélectionnez! -&gt;",""))</f>
        <v/>
      </c>
      <c r="J19" s="110"/>
      <c r="K19" s="110"/>
      <c r="L19" s="3" t="str">
        <f>IF(J19=K19,"-", "Changement de répartition")</f>
        <v>-</v>
      </c>
      <c r="M19" s="95" t="str">
        <f>IF(AND($C19="",$E19="",$F19=""),"",IF(AND(OR($C19&lt;&gt;"",$G19&lt;&gt;""),OR(N19="",O19="")),"Sélectionnez! -&gt;",""))</f>
        <v/>
      </c>
      <c r="N19" s="110"/>
      <c r="O19" s="110"/>
      <c r="P19" s="3" t="str">
        <f>IF(N19=O19,"-","Changement d'origine")</f>
        <v>-</v>
      </c>
      <c r="Q19" s="44"/>
      <c r="R19" s="3" t="str">
        <f>IF(J19="Interne",C19,"-")</f>
        <v>-</v>
      </c>
      <c r="S19" s="3" t="str">
        <f>IF(J19="Apparenté",C19,"-")</f>
        <v>-</v>
      </c>
      <c r="T19" s="17" t="str">
        <f>IF(J19="Externe",C19,"-")</f>
        <v>-</v>
      </c>
      <c r="U19" s="14" t="str">
        <f>IF(K19="Interne",G19,"-")</f>
        <v>-</v>
      </c>
      <c r="V19" s="3" t="str">
        <f>IF(K19="Apparenté",G19,"-")</f>
        <v>-</v>
      </c>
      <c r="W19" s="3" t="str">
        <f>IF(K19="Externe",G19,"-")</f>
        <v>-</v>
      </c>
      <c r="Y19" s="3" t="str">
        <f>IF($N19="Canadien",IF($C19="","-",$C19),"-")</f>
        <v>-</v>
      </c>
      <c r="Z19" s="17" t="str">
        <f>IF($N19="Non-Canadien",IF($C19="","-",$C19),"-")</f>
        <v>-</v>
      </c>
      <c r="AA19" s="20" t="str">
        <f>IF($O19="Canadien",IF($G19=0,"-",$G19),"-")</f>
        <v>-</v>
      </c>
      <c r="AB19" s="3" t="str">
        <f>IF($O19="Non-Canadien",IF($G19=0,"-",$G19),"-")</f>
        <v>-</v>
      </c>
    </row>
    <row r="20" spans="1:28" s="22" customFormat="1" ht="12.75" customHeight="1" x14ac:dyDescent="0.3">
      <c r="A20" s="187">
        <v>1</v>
      </c>
      <c r="B20" s="188" t="s">
        <v>343</v>
      </c>
      <c r="C20" s="189">
        <f>ROUND(SUM(C17:C19),0)</f>
        <v>0</v>
      </c>
      <c r="D20" s="45"/>
      <c r="E20" s="189">
        <f>ROUND(SUM(E17:E19),0)</f>
        <v>0</v>
      </c>
      <c r="F20" s="189">
        <f>ROUND(SUM(F17:F19),0)</f>
        <v>0</v>
      </c>
      <c r="G20" s="189">
        <f>ROUND(SUM(G17:G19),0)</f>
        <v>0</v>
      </c>
      <c r="H20" s="189">
        <f>SUM(H17:H19)</f>
        <v>0</v>
      </c>
      <c r="I20" s="95"/>
      <c r="J20" s="27"/>
      <c r="K20" s="27"/>
      <c r="L20" s="27"/>
      <c r="M20" s="95"/>
      <c r="N20" s="27"/>
      <c r="O20" s="27"/>
      <c r="P20" s="27"/>
      <c r="Q20" s="27"/>
      <c r="R20" s="4">
        <f t="shared" ref="R20:W20" si="0">ROUND(SUM(R17:R19),0)</f>
        <v>0</v>
      </c>
      <c r="S20" s="4">
        <f t="shared" si="0"/>
        <v>0</v>
      </c>
      <c r="T20" s="18">
        <f t="shared" si="0"/>
        <v>0</v>
      </c>
      <c r="U20" s="15">
        <f t="shared" si="0"/>
        <v>0</v>
      </c>
      <c r="V20" s="4">
        <f t="shared" si="0"/>
        <v>0</v>
      </c>
      <c r="W20" s="4">
        <f t="shared" si="0"/>
        <v>0</v>
      </c>
      <c r="Y20" s="4">
        <f>ROUND(SUM(Y17:Y19),0)</f>
        <v>0</v>
      </c>
      <c r="Z20" s="18">
        <f>ROUND(SUM(Z17:Z19),0)</f>
        <v>0</v>
      </c>
      <c r="AA20" s="21">
        <f>ROUND(SUM(AA17:AA19),0)</f>
        <v>0</v>
      </c>
      <c r="AB20" s="4">
        <f>ROUND(SUM(AB17:AB19),0)</f>
        <v>0</v>
      </c>
    </row>
    <row r="21" spans="1:28" ht="12.75" customHeight="1" x14ac:dyDescent="0.25">
      <c r="B21" s="1"/>
      <c r="C21" s="23"/>
      <c r="D21" s="23"/>
      <c r="E21" s="23"/>
      <c r="F21" s="23"/>
      <c r="G21" s="24"/>
      <c r="H21" s="24"/>
      <c r="I21" s="95"/>
      <c r="J21" s="27"/>
      <c r="K21" s="27"/>
      <c r="L21" s="27"/>
      <c r="M21" s="95"/>
      <c r="N21" s="27"/>
      <c r="O21" s="27"/>
      <c r="P21" s="27"/>
      <c r="Q21" s="8"/>
    </row>
    <row r="22" spans="1:28" s="22" customFormat="1" ht="12.75" customHeight="1" x14ac:dyDescent="0.3">
      <c r="A22" s="190">
        <v>2</v>
      </c>
      <c r="B22" s="357" t="s">
        <v>98</v>
      </c>
      <c r="C22" s="358"/>
      <c r="D22" s="358"/>
      <c r="E22" s="358"/>
      <c r="F22" s="358"/>
      <c r="G22" s="358"/>
      <c r="H22" s="359"/>
      <c r="I22" s="95"/>
      <c r="J22" s="27"/>
      <c r="K22" s="27"/>
      <c r="L22" s="27"/>
      <c r="M22" s="95"/>
      <c r="N22" s="27"/>
      <c r="O22" s="27"/>
      <c r="P22" s="27"/>
      <c r="Q22" s="27"/>
      <c r="R22" s="2" t="s">
        <v>111</v>
      </c>
      <c r="S22" s="2" t="s">
        <v>112</v>
      </c>
      <c r="T22" s="16" t="s">
        <v>113</v>
      </c>
      <c r="U22" s="19" t="s">
        <v>111</v>
      </c>
      <c r="V22" s="2" t="s">
        <v>112</v>
      </c>
      <c r="W22" s="2" t="s">
        <v>113</v>
      </c>
      <c r="Y22" s="2" t="s">
        <v>118</v>
      </c>
      <c r="Z22" s="16" t="s">
        <v>119</v>
      </c>
      <c r="AA22" s="19" t="s">
        <v>118</v>
      </c>
      <c r="AB22" s="2" t="s">
        <v>119</v>
      </c>
    </row>
    <row r="23" spans="1:28" s="22" customFormat="1" ht="12.75" customHeight="1" x14ac:dyDescent="0.3">
      <c r="A23" s="340" t="s">
        <v>213</v>
      </c>
      <c r="B23" s="341"/>
      <c r="C23" s="341"/>
      <c r="D23" s="341"/>
      <c r="E23" s="341"/>
      <c r="F23" s="341"/>
      <c r="G23" s="341"/>
      <c r="H23" s="341"/>
      <c r="I23" s="341"/>
      <c r="J23" s="341"/>
      <c r="K23" s="341"/>
      <c r="L23" s="341"/>
      <c r="M23" s="341"/>
      <c r="N23" s="341"/>
      <c r="O23" s="341"/>
      <c r="P23" s="342"/>
      <c r="Q23" s="27"/>
      <c r="R23" s="214"/>
      <c r="S23" s="214"/>
      <c r="T23" s="215"/>
      <c r="U23" s="216"/>
      <c r="V23" s="214"/>
      <c r="W23" s="214"/>
      <c r="Y23" s="214"/>
      <c r="Z23" s="215"/>
      <c r="AA23" s="216"/>
      <c r="AB23" s="214"/>
    </row>
    <row r="24" spans="1:28" ht="12.5" x14ac:dyDescent="0.25">
      <c r="A24" s="191" t="s">
        <v>30</v>
      </c>
      <c r="B24" s="192" t="s">
        <v>125</v>
      </c>
      <c r="C24" s="501"/>
      <c r="D24" s="23"/>
      <c r="E24" s="501"/>
      <c r="F24" s="502"/>
      <c r="G24" s="193">
        <f t="shared" ref="G24:G29" si="1">E24+F24</f>
        <v>0</v>
      </c>
      <c r="H24" s="193">
        <f t="shared" ref="H24:H29" si="2">C24-G24</f>
        <v>0</v>
      </c>
      <c r="I24" s="95" t="str">
        <f t="shared" ref="I24:I29" si="3">IF(AND($C24="",$E24="",$F24=""),"",IF(AND(OR($C24&lt;&gt;"",$G24&lt;&gt;""),OR(J24="",K24="")),"Sélectionnez! -&gt;",""))</f>
        <v/>
      </c>
      <c r="J24" s="110"/>
      <c r="K24" s="110"/>
      <c r="L24" s="3" t="str">
        <f t="shared" ref="L24:L29" si="4">IF(J24=K24,"-", "Changement de répartition")</f>
        <v>-</v>
      </c>
      <c r="M24" s="95" t="str">
        <f t="shared" ref="M24:M29" si="5">IF(AND($C24="",$E24="",$F24=""),"",IF(AND(OR($C24&lt;&gt;"",$G24&lt;&gt;""),OR(N24="",O24="")),"Sélectionnez! -&gt;",""))</f>
        <v/>
      </c>
      <c r="N24" s="110"/>
      <c r="O24" s="110"/>
      <c r="P24" s="3" t="str">
        <f t="shared" ref="P24:P29" si="6">IF(N24=O24,"-","Changement d'origine")</f>
        <v>-</v>
      </c>
      <c r="Q24" s="44"/>
      <c r="R24" s="3" t="str">
        <f t="shared" ref="R24:R29" si="7">IF(J24="Interne",C24,"-")</f>
        <v>-</v>
      </c>
      <c r="S24" s="3" t="str">
        <f t="shared" ref="S24:S29" si="8">IF(J24="Apparenté",C24,"-")</f>
        <v>-</v>
      </c>
      <c r="T24" s="17" t="str">
        <f t="shared" ref="T24:T29" si="9">IF(J24="Externe",C24,"-")</f>
        <v>-</v>
      </c>
      <c r="U24" s="20" t="str">
        <f t="shared" ref="U24:U29" si="10">IF(K24="Interne",G24,"-")</f>
        <v>-</v>
      </c>
      <c r="V24" s="3" t="str">
        <f t="shared" ref="V24:V29" si="11">IF(K24="Apparenté",G24,"-")</f>
        <v>-</v>
      </c>
      <c r="W24" s="3" t="str">
        <f t="shared" ref="W24:W29" si="12">IF(K24="Externe",G24,"-")</f>
        <v>-</v>
      </c>
      <c r="Y24" s="3" t="str">
        <f t="shared" ref="Y24:Y29" si="13">IF($N24="Canadien",IF($C24="","-",$C24),"-")</f>
        <v>-</v>
      </c>
      <c r="Z24" s="17" t="str">
        <f t="shared" ref="Z24:Z29" si="14">IF($N24="Non-Canadien",IF($C24="","-",$C24),"-")</f>
        <v>-</v>
      </c>
      <c r="AA24" s="20" t="str">
        <f t="shared" ref="AA24:AA29" si="15">IF($O24="Canadien",IF($G24=0,"-",$G24),"-")</f>
        <v>-</v>
      </c>
      <c r="AB24" s="3" t="str">
        <f t="shared" ref="AB24:AB29" si="16">IF($O24="Non-Canadien",IF($G24=0,"-",$G24),"-")</f>
        <v>-</v>
      </c>
    </row>
    <row r="25" spans="1:28" ht="12.5" x14ac:dyDescent="0.25">
      <c r="A25" s="28" t="s">
        <v>31</v>
      </c>
      <c r="B25" s="29" t="s">
        <v>196</v>
      </c>
      <c r="C25" s="499"/>
      <c r="D25" s="23"/>
      <c r="E25" s="499"/>
      <c r="F25" s="503"/>
      <c r="G25" s="30">
        <f t="shared" si="1"/>
        <v>0</v>
      </c>
      <c r="H25" s="30">
        <f t="shared" si="2"/>
        <v>0</v>
      </c>
      <c r="I25" s="95" t="str">
        <f t="shared" si="3"/>
        <v/>
      </c>
      <c r="J25" s="110"/>
      <c r="K25" s="110"/>
      <c r="L25" s="3" t="str">
        <f t="shared" si="4"/>
        <v>-</v>
      </c>
      <c r="M25" s="95" t="str">
        <f t="shared" si="5"/>
        <v/>
      </c>
      <c r="N25" s="110"/>
      <c r="O25" s="110"/>
      <c r="P25" s="3" t="str">
        <f t="shared" si="6"/>
        <v>-</v>
      </c>
      <c r="Q25" s="44"/>
      <c r="R25" s="3" t="str">
        <f t="shared" si="7"/>
        <v>-</v>
      </c>
      <c r="S25" s="3" t="str">
        <f t="shared" si="8"/>
        <v>-</v>
      </c>
      <c r="T25" s="17" t="str">
        <f t="shared" si="9"/>
        <v>-</v>
      </c>
      <c r="U25" s="20" t="str">
        <f t="shared" si="10"/>
        <v>-</v>
      </c>
      <c r="V25" s="3" t="str">
        <f t="shared" si="11"/>
        <v>-</v>
      </c>
      <c r="W25" s="3" t="str">
        <f t="shared" si="12"/>
        <v>-</v>
      </c>
      <c r="Y25" s="3" t="str">
        <f t="shared" si="13"/>
        <v>-</v>
      </c>
      <c r="Z25" s="17" t="str">
        <f t="shared" si="14"/>
        <v>-</v>
      </c>
      <c r="AA25" s="20" t="str">
        <f t="shared" si="15"/>
        <v>-</v>
      </c>
      <c r="AB25" s="3" t="str">
        <f t="shared" si="16"/>
        <v>-</v>
      </c>
    </row>
    <row r="26" spans="1:28" ht="12.75" customHeight="1" x14ac:dyDescent="0.25">
      <c r="A26" s="28" t="s">
        <v>32</v>
      </c>
      <c r="B26" s="29" t="s">
        <v>197</v>
      </c>
      <c r="C26" s="499"/>
      <c r="D26" s="23"/>
      <c r="E26" s="499"/>
      <c r="F26" s="503"/>
      <c r="G26" s="30">
        <f t="shared" si="1"/>
        <v>0</v>
      </c>
      <c r="H26" s="30">
        <f t="shared" si="2"/>
        <v>0</v>
      </c>
      <c r="I26" s="95" t="str">
        <f t="shared" si="3"/>
        <v/>
      </c>
      <c r="J26" s="110"/>
      <c r="K26" s="110"/>
      <c r="L26" s="3" t="str">
        <f t="shared" si="4"/>
        <v>-</v>
      </c>
      <c r="M26" s="95" t="str">
        <f t="shared" si="5"/>
        <v/>
      </c>
      <c r="N26" s="110"/>
      <c r="O26" s="110"/>
      <c r="P26" s="3" t="str">
        <f t="shared" si="6"/>
        <v>-</v>
      </c>
      <c r="Q26" s="44"/>
      <c r="R26" s="3" t="str">
        <f t="shared" si="7"/>
        <v>-</v>
      </c>
      <c r="S26" s="3" t="str">
        <f t="shared" si="8"/>
        <v>-</v>
      </c>
      <c r="T26" s="17" t="str">
        <f t="shared" si="9"/>
        <v>-</v>
      </c>
      <c r="U26" s="20" t="str">
        <f t="shared" si="10"/>
        <v>-</v>
      </c>
      <c r="V26" s="3" t="str">
        <f t="shared" si="11"/>
        <v>-</v>
      </c>
      <c r="W26" s="3" t="str">
        <f t="shared" si="12"/>
        <v>-</v>
      </c>
      <c r="Y26" s="3" t="str">
        <f t="shared" si="13"/>
        <v>-</v>
      </c>
      <c r="Z26" s="17" t="str">
        <f t="shared" si="14"/>
        <v>-</v>
      </c>
      <c r="AA26" s="20" t="str">
        <f t="shared" si="15"/>
        <v>-</v>
      </c>
      <c r="AB26" s="3" t="str">
        <f t="shared" si="16"/>
        <v>-</v>
      </c>
    </row>
    <row r="27" spans="1:28" ht="12.75" customHeight="1" x14ac:dyDescent="0.25">
      <c r="A27" s="28" t="s">
        <v>33</v>
      </c>
      <c r="B27" s="29" t="s">
        <v>216</v>
      </c>
      <c r="C27" s="499"/>
      <c r="D27" s="23"/>
      <c r="E27" s="499"/>
      <c r="F27" s="503"/>
      <c r="G27" s="30">
        <f t="shared" si="1"/>
        <v>0</v>
      </c>
      <c r="H27" s="30">
        <f t="shared" si="2"/>
        <v>0</v>
      </c>
      <c r="I27" s="95" t="str">
        <f t="shared" si="3"/>
        <v/>
      </c>
      <c r="J27" s="110"/>
      <c r="K27" s="110"/>
      <c r="L27" s="3" t="str">
        <f t="shared" si="4"/>
        <v>-</v>
      </c>
      <c r="M27" s="95" t="str">
        <f t="shared" si="5"/>
        <v/>
      </c>
      <c r="N27" s="110"/>
      <c r="O27" s="110"/>
      <c r="P27" s="3" t="str">
        <f t="shared" si="6"/>
        <v>-</v>
      </c>
      <c r="Q27" s="44"/>
      <c r="R27" s="3" t="str">
        <f t="shared" si="7"/>
        <v>-</v>
      </c>
      <c r="S27" s="3" t="str">
        <f t="shared" si="8"/>
        <v>-</v>
      </c>
      <c r="T27" s="17" t="str">
        <f t="shared" si="9"/>
        <v>-</v>
      </c>
      <c r="U27" s="20" t="str">
        <f t="shared" si="10"/>
        <v>-</v>
      </c>
      <c r="V27" s="3" t="str">
        <f t="shared" si="11"/>
        <v>-</v>
      </c>
      <c r="W27" s="3" t="str">
        <f t="shared" si="12"/>
        <v>-</v>
      </c>
      <c r="Y27" s="3" t="str">
        <f t="shared" si="13"/>
        <v>-</v>
      </c>
      <c r="Z27" s="17" t="str">
        <f t="shared" si="14"/>
        <v>-</v>
      </c>
      <c r="AA27" s="20" t="str">
        <f t="shared" si="15"/>
        <v>-</v>
      </c>
      <c r="AB27" s="3" t="str">
        <f t="shared" si="16"/>
        <v>-</v>
      </c>
    </row>
    <row r="28" spans="1:28" ht="12.75" customHeight="1" x14ac:dyDescent="0.25">
      <c r="A28" s="28" t="s">
        <v>34</v>
      </c>
      <c r="B28" s="29" t="s">
        <v>217</v>
      </c>
      <c r="C28" s="499"/>
      <c r="D28" s="23"/>
      <c r="E28" s="499"/>
      <c r="F28" s="503"/>
      <c r="G28" s="30">
        <f t="shared" si="1"/>
        <v>0</v>
      </c>
      <c r="H28" s="30">
        <f t="shared" si="2"/>
        <v>0</v>
      </c>
      <c r="I28" s="95" t="str">
        <f t="shared" si="3"/>
        <v/>
      </c>
      <c r="J28" s="110"/>
      <c r="K28" s="110"/>
      <c r="L28" s="3" t="str">
        <f t="shared" si="4"/>
        <v>-</v>
      </c>
      <c r="M28" s="95" t="str">
        <f t="shared" si="5"/>
        <v/>
      </c>
      <c r="N28" s="110"/>
      <c r="O28" s="110"/>
      <c r="P28" s="3" t="str">
        <f t="shared" si="6"/>
        <v>-</v>
      </c>
      <c r="Q28" s="44"/>
      <c r="R28" s="3" t="str">
        <f t="shared" si="7"/>
        <v>-</v>
      </c>
      <c r="S28" s="3" t="str">
        <f t="shared" si="8"/>
        <v>-</v>
      </c>
      <c r="T28" s="17" t="str">
        <f t="shared" si="9"/>
        <v>-</v>
      </c>
      <c r="U28" s="20" t="str">
        <f t="shared" si="10"/>
        <v>-</v>
      </c>
      <c r="V28" s="3" t="str">
        <f t="shared" si="11"/>
        <v>-</v>
      </c>
      <c r="W28" s="3" t="str">
        <f t="shared" si="12"/>
        <v>-</v>
      </c>
      <c r="Y28" s="3" t="str">
        <f t="shared" si="13"/>
        <v>-</v>
      </c>
      <c r="Z28" s="17" t="str">
        <f t="shared" si="14"/>
        <v>-</v>
      </c>
      <c r="AA28" s="20" t="str">
        <f t="shared" si="15"/>
        <v>-</v>
      </c>
      <c r="AB28" s="3" t="str">
        <f t="shared" si="16"/>
        <v>-</v>
      </c>
    </row>
    <row r="29" spans="1:28" ht="12.75" customHeight="1" x14ac:dyDescent="0.25">
      <c r="A29" s="28"/>
      <c r="B29" s="29"/>
      <c r="C29" s="499"/>
      <c r="D29" s="23"/>
      <c r="E29" s="499"/>
      <c r="F29" s="503"/>
      <c r="G29" s="30">
        <f t="shared" si="1"/>
        <v>0</v>
      </c>
      <c r="H29" s="30">
        <f t="shared" si="2"/>
        <v>0</v>
      </c>
      <c r="I29" s="95" t="str">
        <f t="shared" si="3"/>
        <v/>
      </c>
      <c r="J29" s="110"/>
      <c r="K29" s="110"/>
      <c r="L29" s="3" t="str">
        <f t="shared" si="4"/>
        <v>-</v>
      </c>
      <c r="M29" s="95" t="str">
        <f t="shared" si="5"/>
        <v/>
      </c>
      <c r="N29" s="110"/>
      <c r="O29" s="110"/>
      <c r="P29" s="3" t="str">
        <f t="shared" si="6"/>
        <v>-</v>
      </c>
      <c r="Q29" s="44"/>
      <c r="R29" s="3" t="str">
        <f t="shared" si="7"/>
        <v>-</v>
      </c>
      <c r="S29" s="3" t="str">
        <f t="shared" si="8"/>
        <v>-</v>
      </c>
      <c r="T29" s="17" t="str">
        <f t="shared" si="9"/>
        <v>-</v>
      </c>
      <c r="U29" s="20" t="str">
        <f t="shared" si="10"/>
        <v>-</v>
      </c>
      <c r="V29" s="3" t="str">
        <f t="shared" si="11"/>
        <v>-</v>
      </c>
      <c r="W29" s="3" t="str">
        <f t="shared" si="12"/>
        <v>-</v>
      </c>
      <c r="Y29" s="3" t="str">
        <f t="shared" si="13"/>
        <v>-</v>
      </c>
      <c r="Z29" s="17" t="str">
        <f t="shared" si="14"/>
        <v>-</v>
      </c>
      <c r="AA29" s="20" t="str">
        <f t="shared" si="15"/>
        <v>-</v>
      </c>
      <c r="AB29" s="3" t="str">
        <f t="shared" si="16"/>
        <v>-</v>
      </c>
    </row>
    <row r="30" spans="1:28" s="22" customFormat="1" ht="13" x14ac:dyDescent="0.3">
      <c r="A30" s="26">
        <v>2</v>
      </c>
      <c r="B30" s="31" t="s">
        <v>124</v>
      </c>
      <c r="C30" s="32">
        <f>ROUND(SUM(C24:C29),0)</f>
        <v>0</v>
      </c>
      <c r="D30" s="45"/>
      <c r="E30" s="32">
        <f>ROUND(SUM(E24:E29),0)</f>
        <v>0</v>
      </c>
      <c r="F30" s="48">
        <f>ROUND(SUM(F24:F29),0)</f>
        <v>0</v>
      </c>
      <c r="G30" s="32">
        <f>ROUND(SUM(G24:G29),0)</f>
        <v>0</v>
      </c>
      <c r="H30" s="32">
        <f>SUM(H24:H29)</f>
        <v>0</v>
      </c>
      <c r="I30" s="95"/>
      <c r="J30" s="27"/>
      <c r="K30" s="27"/>
      <c r="L30" s="27"/>
      <c r="M30" s="95"/>
      <c r="N30" s="27"/>
      <c r="O30" s="27"/>
      <c r="P30" s="27"/>
      <c r="Q30" s="27"/>
      <c r="R30" s="4">
        <f t="shared" ref="R30:W30" si="17">ROUND(SUM(R24:R29),0)</f>
        <v>0</v>
      </c>
      <c r="S30" s="4">
        <f t="shared" si="17"/>
        <v>0</v>
      </c>
      <c r="T30" s="18">
        <f t="shared" si="17"/>
        <v>0</v>
      </c>
      <c r="U30" s="21">
        <f t="shared" si="17"/>
        <v>0</v>
      </c>
      <c r="V30" s="4">
        <f t="shared" si="17"/>
        <v>0</v>
      </c>
      <c r="W30" s="4">
        <f t="shared" si="17"/>
        <v>0</v>
      </c>
      <c r="Y30" s="4">
        <f>ROUND(SUM(Y24:Y29),0)</f>
        <v>0</v>
      </c>
      <c r="Z30" s="18">
        <f>ROUND(SUM(Z24:Z29),0)</f>
        <v>0</v>
      </c>
      <c r="AA30" s="21">
        <f>ROUND(SUM(AA24:AA29),0)</f>
        <v>0</v>
      </c>
      <c r="AB30" s="4">
        <f>ROUND(SUM(AB24:AB29),0)</f>
        <v>0</v>
      </c>
    </row>
    <row r="31" spans="1:28" ht="13" x14ac:dyDescent="0.25">
      <c r="B31" s="1"/>
      <c r="C31" s="23"/>
      <c r="D31" s="23"/>
      <c r="E31" s="23"/>
      <c r="F31" s="23"/>
      <c r="G31" s="24"/>
      <c r="H31" s="24"/>
      <c r="I31" s="95"/>
      <c r="J31" s="27"/>
      <c r="K31" s="27"/>
      <c r="L31" s="27"/>
      <c r="M31" s="95"/>
      <c r="N31" s="27"/>
      <c r="O31" s="27"/>
      <c r="P31" s="27"/>
      <c r="Q31" s="8"/>
      <c r="R31" s="8"/>
      <c r="S31" s="8"/>
      <c r="T31" s="8"/>
      <c r="Y31" s="11"/>
      <c r="Z31" s="11"/>
      <c r="AA31" s="11"/>
      <c r="AB31" s="11"/>
    </row>
    <row r="32" spans="1:28" s="22" customFormat="1" ht="13" x14ac:dyDescent="0.3">
      <c r="A32" s="190">
        <v>3</v>
      </c>
      <c r="B32" s="357" t="s">
        <v>99</v>
      </c>
      <c r="C32" s="358"/>
      <c r="D32" s="358"/>
      <c r="E32" s="358"/>
      <c r="F32" s="358"/>
      <c r="G32" s="358"/>
      <c r="H32" s="359"/>
      <c r="I32" s="95"/>
      <c r="J32" s="27"/>
      <c r="K32" s="27"/>
      <c r="L32" s="27"/>
      <c r="M32" s="95"/>
      <c r="N32" s="27"/>
      <c r="O32" s="27"/>
      <c r="P32" s="27"/>
      <c r="Q32" s="27"/>
      <c r="R32" s="2" t="s">
        <v>111</v>
      </c>
      <c r="S32" s="2" t="s">
        <v>112</v>
      </c>
      <c r="T32" s="16" t="s">
        <v>113</v>
      </c>
      <c r="U32" s="19" t="s">
        <v>111</v>
      </c>
      <c r="V32" s="2" t="s">
        <v>112</v>
      </c>
      <c r="W32" s="2" t="s">
        <v>113</v>
      </c>
      <c r="Y32" s="2" t="s">
        <v>118</v>
      </c>
      <c r="Z32" s="16" t="s">
        <v>119</v>
      </c>
      <c r="AA32" s="19" t="s">
        <v>118</v>
      </c>
      <c r="AB32" s="2" t="s">
        <v>119</v>
      </c>
    </row>
    <row r="33" spans="1:28" s="22" customFormat="1" ht="12.75" customHeight="1" x14ac:dyDescent="0.3">
      <c r="A33" s="380" t="s">
        <v>349</v>
      </c>
      <c r="B33" s="381"/>
      <c r="C33" s="381"/>
      <c r="D33" s="381"/>
      <c r="E33" s="381"/>
      <c r="F33" s="381"/>
      <c r="G33" s="381"/>
      <c r="H33" s="381"/>
      <c r="I33" s="381"/>
      <c r="J33" s="381"/>
      <c r="K33" s="381"/>
      <c r="L33" s="381"/>
      <c r="M33" s="381"/>
      <c r="N33" s="381"/>
      <c r="O33" s="381"/>
      <c r="P33" s="382"/>
      <c r="Q33" s="27"/>
      <c r="R33" s="214"/>
      <c r="S33" s="214"/>
      <c r="T33" s="215"/>
      <c r="U33" s="216"/>
      <c r="V33" s="214"/>
      <c r="W33" s="214"/>
      <c r="Y33" s="214"/>
      <c r="Z33" s="215"/>
      <c r="AA33" s="216"/>
      <c r="AB33" s="214"/>
    </row>
    <row r="34" spans="1:28" ht="12.5" x14ac:dyDescent="0.25">
      <c r="A34" s="191" t="s">
        <v>35</v>
      </c>
      <c r="B34" s="194" t="s">
        <v>126</v>
      </c>
      <c r="C34" s="501"/>
      <c r="D34" s="23"/>
      <c r="E34" s="501"/>
      <c r="F34" s="502"/>
      <c r="G34" s="193">
        <f>E34+F34</f>
        <v>0</v>
      </c>
      <c r="H34" s="193">
        <f>C34-G34</f>
        <v>0</v>
      </c>
      <c r="I34" s="95" t="str">
        <f>IF(AND($C34="",$E34="",$F34=""),"",IF(AND(OR($C34&lt;&gt;"",$G34&lt;&gt;""),OR(J34="",K34="")),"Sélectionnez! -&gt;",""))</f>
        <v/>
      </c>
      <c r="J34" s="110"/>
      <c r="K34" s="110"/>
      <c r="L34" s="3" t="str">
        <f t="shared" ref="L34:L38" si="18">IF(J34=K34,"-", "Changement de répartition")</f>
        <v>-</v>
      </c>
      <c r="M34" s="95" t="str">
        <f t="shared" ref="M34:M38" si="19">IF(AND($C34="",$E34="",$F34=""),"",IF(AND(OR($C34&lt;&gt;"",$G34&lt;&gt;""),OR(N34="",O34="")),"Sélectionnez! -&gt;",""))</f>
        <v/>
      </c>
      <c r="N34" s="110"/>
      <c r="O34" s="110"/>
      <c r="P34" s="3" t="str">
        <f t="shared" ref="P34:P38" si="20">IF(N34=O34,"-","Changement d'origine")</f>
        <v>-</v>
      </c>
      <c r="Q34" s="44"/>
      <c r="R34" s="3" t="str">
        <f>IF(J34="Interne",C34,"-")</f>
        <v>-</v>
      </c>
      <c r="S34" s="3" t="str">
        <f>IF(J34="Apparenté",C34,"-")</f>
        <v>-</v>
      </c>
      <c r="T34" s="17" t="str">
        <f>IF(J34="Externe",C34,"-")</f>
        <v>-</v>
      </c>
      <c r="U34" s="20" t="str">
        <f>IF(K34="Interne",G34,"-")</f>
        <v>-</v>
      </c>
      <c r="V34" s="3" t="str">
        <f>IF(K34="Apparenté",G34,"-")</f>
        <v>-</v>
      </c>
      <c r="W34" s="3" t="str">
        <f>IF(K34="Externe",G34,"-")</f>
        <v>-</v>
      </c>
      <c r="Y34" s="3" t="str">
        <f>IF($N34="Canadien",IF($C34="","-",$C34),"-")</f>
        <v>-</v>
      </c>
      <c r="Z34" s="17" t="str">
        <f>IF($N34="Non-Canadien",IF($C34="","-",$C34),"-")</f>
        <v>-</v>
      </c>
      <c r="AA34" s="20" t="str">
        <f>IF($O34="Canadien",IF($G34=0,"-",$G34),"-")</f>
        <v>-</v>
      </c>
      <c r="AB34" s="3" t="str">
        <f>IF($O34="Non-Canadien",IF($G34=0,"-",$G34),"-")</f>
        <v>-</v>
      </c>
    </row>
    <row r="35" spans="1:28" ht="12.5" x14ac:dyDescent="0.25">
      <c r="A35" s="28" t="s">
        <v>36</v>
      </c>
      <c r="B35" s="46" t="s">
        <v>319</v>
      </c>
      <c r="C35" s="499"/>
      <c r="D35" s="23"/>
      <c r="E35" s="499"/>
      <c r="F35" s="503"/>
      <c r="G35" s="30">
        <f>E35+F35</f>
        <v>0</v>
      </c>
      <c r="H35" s="30">
        <f>C35-G35</f>
        <v>0</v>
      </c>
      <c r="I35" s="95" t="str">
        <f>IF(AND($C35="",$E35="",$F35=""),"",IF(AND(OR($C35&lt;&gt;"",$G35&lt;&gt;""),OR(J35="",K35="")),"Sélectionnez! -&gt;",""))</f>
        <v/>
      </c>
      <c r="J35" s="110"/>
      <c r="K35" s="110"/>
      <c r="L35" s="3" t="str">
        <f t="shared" si="18"/>
        <v>-</v>
      </c>
      <c r="M35" s="95" t="str">
        <f t="shared" si="19"/>
        <v/>
      </c>
      <c r="N35" s="110"/>
      <c r="O35" s="110"/>
      <c r="P35" s="3" t="str">
        <f t="shared" si="20"/>
        <v>-</v>
      </c>
      <c r="Q35" s="44"/>
      <c r="R35" s="3" t="str">
        <f>IF(J35="Interne",C35,"-")</f>
        <v>-</v>
      </c>
      <c r="S35" s="3" t="str">
        <f>IF(J35="Apparenté",C35,"-")</f>
        <v>-</v>
      </c>
      <c r="T35" s="17" t="str">
        <f>IF(J35="Externe",C35,"-")</f>
        <v>-</v>
      </c>
      <c r="U35" s="20" t="str">
        <f>IF(K35="Interne",G35,"-")</f>
        <v>-</v>
      </c>
      <c r="V35" s="3" t="str">
        <f>IF(K35="Apparenté",G35,"-")</f>
        <v>-</v>
      </c>
      <c r="W35" s="3" t="str">
        <f>IF(K35="Externe",G35,"-")</f>
        <v>-</v>
      </c>
      <c r="Y35" s="3" t="str">
        <f>IF($N35="Canadien",IF($C35="","-",$C35),"-")</f>
        <v>-</v>
      </c>
      <c r="Z35" s="17" t="str">
        <f>IF($N35="Non-Canadien",IF($C35="","-",$C35),"-")</f>
        <v>-</v>
      </c>
      <c r="AA35" s="20" t="str">
        <f>IF($O35="Canadien",IF($G35=0,"-",$G35),"-")</f>
        <v>-</v>
      </c>
      <c r="AB35" s="3" t="str">
        <f>IF($O35="Non-Canadien",IF($G35=0,"-",$G35),"-")</f>
        <v>-</v>
      </c>
    </row>
    <row r="36" spans="1:28" ht="12.5" x14ac:dyDescent="0.25">
      <c r="A36" s="28" t="s">
        <v>37</v>
      </c>
      <c r="B36" s="46" t="s">
        <v>127</v>
      </c>
      <c r="C36" s="499"/>
      <c r="D36" s="23"/>
      <c r="E36" s="499"/>
      <c r="F36" s="503"/>
      <c r="G36" s="30">
        <f>E36+F36</f>
        <v>0</v>
      </c>
      <c r="H36" s="30">
        <f>C36-G36</f>
        <v>0</v>
      </c>
      <c r="I36" s="95" t="str">
        <f>IF(AND($C36="",$E36="",$F36=""),"",IF(AND(OR($C36&lt;&gt;"",$G36&lt;&gt;""),OR(J36="",K36="")),"Sélectionnez! -&gt;",""))</f>
        <v/>
      </c>
      <c r="J36" s="110"/>
      <c r="K36" s="110"/>
      <c r="L36" s="3" t="str">
        <f t="shared" si="18"/>
        <v>-</v>
      </c>
      <c r="M36" s="95" t="str">
        <f t="shared" si="19"/>
        <v/>
      </c>
      <c r="N36" s="110"/>
      <c r="O36" s="110"/>
      <c r="P36" s="3" t="str">
        <f t="shared" si="20"/>
        <v>-</v>
      </c>
      <c r="Q36" s="44"/>
      <c r="R36" s="3" t="str">
        <f>IF(J36="Interne",C36,"-")</f>
        <v>-</v>
      </c>
      <c r="S36" s="3" t="str">
        <f>IF(J36="Apparenté",C36,"-")</f>
        <v>-</v>
      </c>
      <c r="T36" s="17" t="str">
        <f>IF(J36="Externe",C36,"-")</f>
        <v>-</v>
      </c>
      <c r="U36" s="20" t="str">
        <f>IF(K36="Interne",G36,"-")</f>
        <v>-</v>
      </c>
      <c r="V36" s="3" t="str">
        <f>IF(K36="Apparenté",G36,"-")</f>
        <v>-</v>
      </c>
      <c r="W36" s="3" t="str">
        <f>IF(K36="Externe",G36,"-")</f>
        <v>-</v>
      </c>
      <c r="Y36" s="3" t="str">
        <f>IF($N36="Canadien",IF($C36="","-",$C36),"-")</f>
        <v>-</v>
      </c>
      <c r="Z36" s="17" t="str">
        <f>IF($N36="Non-Canadien",IF($C36="","-",$C36),"-")</f>
        <v>-</v>
      </c>
      <c r="AA36" s="20" t="str">
        <f>IF($O36="Canadien",IF($G36=0,"-",$G36),"-")</f>
        <v>-</v>
      </c>
      <c r="AB36" s="3" t="str">
        <f>IF($O36="Non-Canadien",IF($G36=0,"-",$G36),"-")</f>
        <v>-</v>
      </c>
    </row>
    <row r="37" spans="1:28" ht="12.75" customHeight="1" x14ac:dyDescent="0.25">
      <c r="A37" s="28" t="s">
        <v>38</v>
      </c>
      <c r="B37" s="46" t="s">
        <v>203</v>
      </c>
      <c r="C37" s="499"/>
      <c r="D37" s="23"/>
      <c r="E37" s="499"/>
      <c r="F37" s="503"/>
      <c r="G37" s="30">
        <f>E37+F37</f>
        <v>0</v>
      </c>
      <c r="H37" s="30">
        <f>C37-G37</f>
        <v>0</v>
      </c>
      <c r="I37" s="95" t="str">
        <f>IF(AND($C37="",$E37="",$F37=""),"",IF(AND(OR($C37&lt;&gt;"",$G37&lt;&gt;""),OR(J37="",K37="")),"Sélectionnez! -&gt;",""))</f>
        <v/>
      </c>
      <c r="J37" s="110"/>
      <c r="K37" s="110"/>
      <c r="L37" s="3" t="str">
        <f t="shared" si="18"/>
        <v>-</v>
      </c>
      <c r="M37" s="95" t="str">
        <f t="shared" si="19"/>
        <v/>
      </c>
      <c r="N37" s="110"/>
      <c r="O37" s="110"/>
      <c r="P37" s="3" t="str">
        <f t="shared" si="20"/>
        <v>-</v>
      </c>
      <c r="Q37" s="44"/>
      <c r="R37" s="3" t="str">
        <f>IF(J37="Interne",C37,"-")</f>
        <v>-</v>
      </c>
      <c r="S37" s="3" t="str">
        <f>IF(J37="Apparenté",C37,"-")</f>
        <v>-</v>
      </c>
      <c r="T37" s="17" t="str">
        <f>IF(J37="Externe",C37,"-")</f>
        <v>-</v>
      </c>
      <c r="U37" s="20" t="str">
        <f>IF(K37="Interne",G37,"-")</f>
        <v>-</v>
      </c>
      <c r="V37" s="3" t="str">
        <f>IF(K37="Apparenté",G37,"-")</f>
        <v>-</v>
      </c>
      <c r="W37" s="3" t="str">
        <f>IF(K37="Externe",G37,"-")</f>
        <v>-</v>
      </c>
      <c r="Y37" s="3" t="str">
        <f>IF($N37="Canadien",IF($C37="","-",$C37),"-")</f>
        <v>-</v>
      </c>
      <c r="Z37" s="17" t="str">
        <f>IF($N37="Non-Canadien",IF($C37="","-",$C37),"-")</f>
        <v>-</v>
      </c>
      <c r="AA37" s="20" t="str">
        <f>IF($O37="Canadien",IF($G37=0,"-",$G37),"-")</f>
        <v>-</v>
      </c>
      <c r="AB37" s="3" t="str">
        <f>IF($O37="Non-Canadien",IF($G37=0,"-",$G37),"-")</f>
        <v>-</v>
      </c>
    </row>
    <row r="38" spans="1:28" ht="12.75" customHeight="1" x14ac:dyDescent="0.25">
      <c r="A38" s="28"/>
      <c r="B38" s="46"/>
      <c r="C38" s="499"/>
      <c r="D38" s="23"/>
      <c r="E38" s="499"/>
      <c r="F38" s="503"/>
      <c r="G38" s="30">
        <f>E38+F38</f>
        <v>0</v>
      </c>
      <c r="H38" s="30">
        <f>C38-G38</f>
        <v>0</v>
      </c>
      <c r="I38" s="95" t="str">
        <f>IF(AND($C38="",$E38="",$F38=""),"",IF(AND(OR($C38&lt;&gt;"",$G38&lt;&gt;""),OR(J38="",K38="")),"Sélectionnez! -&gt;",""))</f>
        <v/>
      </c>
      <c r="J38" s="110"/>
      <c r="K38" s="110"/>
      <c r="L38" s="3" t="str">
        <f t="shared" si="18"/>
        <v>-</v>
      </c>
      <c r="M38" s="95" t="str">
        <f t="shared" si="19"/>
        <v/>
      </c>
      <c r="N38" s="110"/>
      <c r="O38" s="110"/>
      <c r="P38" s="3" t="str">
        <f t="shared" si="20"/>
        <v>-</v>
      </c>
      <c r="Q38" s="44"/>
      <c r="R38" s="3" t="str">
        <f>IF(J38="Interne",C38,"-")</f>
        <v>-</v>
      </c>
      <c r="S38" s="3" t="str">
        <f>IF(J38="Apparenté",C38,"-")</f>
        <v>-</v>
      </c>
      <c r="T38" s="17" t="str">
        <f>IF(J38="Externe",C38,"-")</f>
        <v>-</v>
      </c>
      <c r="U38" s="20" t="str">
        <f>IF(K38="Interne",G38,"-")</f>
        <v>-</v>
      </c>
      <c r="V38" s="3" t="str">
        <f>IF(K38="Apparenté",G38,"-")</f>
        <v>-</v>
      </c>
      <c r="W38" s="3" t="str">
        <f>IF(K38="Externe",G38,"-")</f>
        <v>-</v>
      </c>
      <c r="Y38" s="3" t="str">
        <f>IF($N38="Canadien",IF($C38="","-",$C38),"-")</f>
        <v>-</v>
      </c>
      <c r="Z38" s="17" t="str">
        <f>IF($N38="Non-Canadien",IF($C38="","-",$C38),"-")</f>
        <v>-</v>
      </c>
      <c r="AA38" s="20" t="str">
        <f>IF($O38="Canadien",IF($G38=0,"-",$G38),"-")</f>
        <v>-</v>
      </c>
      <c r="AB38" s="3" t="str">
        <f>IF($O38="Non-Canadien",IF($G38=0,"-",$G38),"-")</f>
        <v>-</v>
      </c>
    </row>
    <row r="39" spans="1:28" s="22" customFormat="1" ht="12.75" customHeight="1" x14ac:dyDescent="0.3">
      <c r="A39" s="26">
        <v>3</v>
      </c>
      <c r="B39" s="47" t="s">
        <v>200</v>
      </c>
      <c r="C39" s="32">
        <f>ROUND(SUM(C34:C38),0)</f>
        <v>0</v>
      </c>
      <c r="D39" s="45"/>
      <c r="E39" s="32">
        <f>ROUND(SUM(E34:E38),0)</f>
        <v>0</v>
      </c>
      <c r="F39" s="48">
        <f>ROUND(SUM(F34:F38),0)</f>
        <v>0</v>
      </c>
      <c r="G39" s="32">
        <f>ROUND(SUM(G34:G38),0)</f>
        <v>0</v>
      </c>
      <c r="H39" s="32">
        <f>SUM(H34:H38)</f>
        <v>0</v>
      </c>
      <c r="I39" s="95"/>
      <c r="J39" s="27"/>
      <c r="K39" s="27"/>
      <c r="L39" s="27"/>
      <c r="M39" s="95"/>
      <c r="N39" s="27"/>
      <c r="O39" s="27"/>
      <c r="P39" s="27"/>
      <c r="Q39" s="27"/>
      <c r="R39" s="4">
        <f t="shared" ref="R39:W39" si="21">ROUND(SUM(R34:R38),0)</f>
        <v>0</v>
      </c>
      <c r="S39" s="4">
        <f t="shared" si="21"/>
        <v>0</v>
      </c>
      <c r="T39" s="18">
        <f t="shared" si="21"/>
        <v>0</v>
      </c>
      <c r="U39" s="21">
        <f t="shared" si="21"/>
        <v>0</v>
      </c>
      <c r="V39" s="4">
        <f t="shared" si="21"/>
        <v>0</v>
      </c>
      <c r="W39" s="4">
        <f t="shared" si="21"/>
        <v>0</v>
      </c>
      <c r="Y39" s="4">
        <f>ROUND(SUM(Y34:Y38),0)</f>
        <v>0</v>
      </c>
      <c r="Z39" s="18">
        <f>ROUND(SUM(Z34:Z38),0)</f>
        <v>0</v>
      </c>
      <c r="AA39" s="21">
        <f>ROUND(SUM(AA34:AA38),0)</f>
        <v>0</v>
      </c>
      <c r="AB39" s="4">
        <f>ROUND(SUM(AB34:AB38),0)</f>
        <v>0</v>
      </c>
    </row>
    <row r="40" spans="1:28" ht="12.75" customHeight="1" thickBot="1" x14ac:dyDescent="0.3">
      <c r="B40" s="1"/>
      <c r="C40" s="23"/>
      <c r="D40" s="23"/>
      <c r="E40" s="23"/>
      <c r="F40" s="23"/>
      <c r="G40" s="24"/>
      <c r="H40" s="24"/>
      <c r="I40" s="95"/>
      <c r="J40" s="27"/>
      <c r="K40" s="27"/>
      <c r="L40" s="27"/>
      <c r="M40" s="95"/>
      <c r="N40" s="27"/>
      <c r="O40" s="27"/>
      <c r="P40" s="27"/>
      <c r="Q40" s="8"/>
      <c r="R40" s="8"/>
      <c r="S40" s="8"/>
      <c r="T40" s="8"/>
      <c r="Y40" s="11"/>
      <c r="Z40" s="11"/>
      <c r="AA40" s="11"/>
      <c r="AB40" s="11"/>
    </row>
    <row r="41" spans="1:28" ht="14.25" customHeight="1" x14ac:dyDescent="0.3">
      <c r="A41" s="377" t="s">
        <v>128</v>
      </c>
      <c r="B41" s="378"/>
      <c r="C41" s="378"/>
      <c r="D41" s="378"/>
      <c r="E41" s="378"/>
      <c r="F41" s="378"/>
      <c r="G41" s="378"/>
      <c r="H41" s="379"/>
      <c r="I41" s="95"/>
      <c r="J41" s="27"/>
      <c r="K41" s="27"/>
      <c r="L41" s="27"/>
      <c r="M41" s="95"/>
      <c r="N41" s="27"/>
      <c r="O41" s="27"/>
      <c r="P41" s="27"/>
      <c r="Q41" s="8"/>
      <c r="R41" s="8"/>
      <c r="S41" s="8"/>
      <c r="T41" s="8"/>
      <c r="Y41" s="11"/>
      <c r="Z41" s="11"/>
      <c r="AA41" s="11"/>
      <c r="AB41" s="11"/>
    </row>
    <row r="42" spans="1:28" ht="12.5" x14ac:dyDescent="0.25">
      <c r="A42" s="340" t="s">
        <v>252</v>
      </c>
      <c r="B42" s="341"/>
      <c r="C42" s="341"/>
      <c r="D42" s="341"/>
      <c r="E42" s="341"/>
      <c r="F42" s="341"/>
      <c r="G42" s="341"/>
      <c r="H42" s="341"/>
      <c r="I42" s="341"/>
      <c r="J42" s="341"/>
      <c r="K42" s="341"/>
      <c r="L42" s="341"/>
      <c r="M42" s="341"/>
      <c r="N42" s="341"/>
      <c r="O42" s="341"/>
      <c r="P42" s="342"/>
      <c r="Q42" s="8"/>
      <c r="R42" s="8"/>
      <c r="S42" s="8"/>
      <c r="T42" s="8"/>
      <c r="Y42" s="11"/>
      <c r="Z42" s="11"/>
      <c r="AA42" s="11"/>
      <c r="AB42" s="11"/>
    </row>
    <row r="43" spans="1:28" s="22" customFormat="1" ht="13" x14ac:dyDescent="0.3">
      <c r="A43" s="187">
        <v>4</v>
      </c>
      <c r="B43" s="371" t="s">
        <v>192</v>
      </c>
      <c r="C43" s="372"/>
      <c r="D43" s="372"/>
      <c r="E43" s="372"/>
      <c r="F43" s="372"/>
      <c r="G43" s="372"/>
      <c r="H43" s="373"/>
      <c r="I43" s="95"/>
      <c r="J43" s="27"/>
      <c r="K43" s="27"/>
      <c r="L43" s="27"/>
      <c r="M43" s="95"/>
      <c r="N43" s="27"/>
      <c r="O43" s="27"/>
      <c r="P43" s="27"/>
      <c r="Q43" s="27"/>
      <c r="R43" s="2" t="s">
        <v>111</v>
      </c>
      <c r="S43" s="2" t="s">
        <v>112</v>
      </c>
      <c r="T43" s="16" t="s">
        <v>113</v>
      </c>
      <c r="U43" s="19" t="s">
        <v>111</v>
      </c>
      <c r="V43" s="2" t="s">
        <v>112</v>
      </c>
      <c r="W43" s="2" t="s">
        <v>113</v>
      </c>
      <c r="Y43" s="2" t="s">
        <v>118</v>
      </c>
      <c r="Z43" s="16" t="s">
        <v>119</v>
      </c>
      <c r="AA43" s="19" t="s">
        <v>118</v>
      </c>
      <c r="AB43" s="2" t="s">
        <v>119</v>
      </c>
    </row>
    <row r="44" spans="1:28" ht="12.5" x14ac:dyDescent="0.25">
      <c r="A44" s="185" t="s">
        <v>39</v>
      </c>
      <c r="B44" s="506" t="s">
        <v>352</v>
      </c>
      <c r="C44" s="497"/>
      <c r="D44" s="23"/>
      <c r="E44" s="498"/>
      <c r="F44" s="504"/>
      <c r="G44" s="186">
        <f t="shared" ref="G44:G53" si="22">E44+F44</f>
        <v>0</v>
      </c>
      <c r="H44" s="186">
        <f t="shared" ref="H44:H53" si="23">C44-G44</f>
        <v>0</v>
      </c>
      <c r="I44" s="95" t="str">
        <f t="shared" ref="I44:I53" si="24">IF(AND($C44="",$E44="",$F44=""),"",IF(AND(OR($C44&lt;&gt;"",$G44&lt;&gt;""),OR(J44="",K44="")),"Sélectionnez! -&gt;",""))</f>
        <v/>
      </c>
      <c r="J44" s="110"/>
      <c r="K44" s="110"/>
      <c r="L44" s="3" t="str">
        <f>IF(J44=K44,"-", "Changement de répartition")</f>
        <v>-</v>
      </c>
      <c r="M44" s="95" t="str">
        <f>IF(AND($C44="",$E44="",$F44=""),"",IF(AND(OR($C44&lt;&gt;"",$G44&lt;&gt;""),OR(N44="",O44="")),"Sélectionnez! -&gt;",""))</f>
        <v/>
      </c>
      <c r="N44" s="110" t="s">
        <v>118</v>
      </c>
      <c r="O44" s="110" t="s">
        <v>118</v>
      </c>
      <c r="P44" s="3" t="str">
        <f>IF(N44=O44,"-","Changement d'origine")</f>
        <v>-</v>
      </c>
      <c r="Q44" s="44"/>
      <c r="R44" s="3" t="str">
        <f>IF(J44="Interne",C44,"-")</f>
        <v>-</v>
      </c>
      <c r="S44" s="3" t="str">
        <f>IF(J44="Apparenté",C44,"-")</f>
        <v>-</v>
      </c>
      <c r="T44" s="17" t="str">
        <f>IF(J44="Externe",C44,"-")</f>
        <v>-</v>
      </c>
      <c r="U44" s="20" t="str">
        <f>IF(K44="Interne",G44,"-")</f>
        <v>-</v>
      </c>
      <c r="V44" s="3" t="str">
        <f>IF(K44="Apparenté",G44,"-")</f>
        <v>-</v>
      </c>
      <c r="W44" s="3" t="str">
        <f>IF(K44="Externe",G44,"-")</f>
        <v>-</v>
      </c>
      <c r="Y44" s="3" t="str">
        <f t="shared" ref="Y44:Y53" si="25">IF($N44="Canadien",IF($C44="","-",$C44),"-")</f>
        <v>-</v>
      </c>
      <c r="Z44" s="17" t="str">
        <f t="shared" ref="Z44:Z53" si="26">IF($N44="Non-Canadien",IF($C44="","-",$C44),"-")</f>
        <v>-</v>
      </c>
      <c r="AA44" s="20" t="str">
        <f t="shared" ref="AA44:AA53" si="27">IF($O44="Canadien",IF($G44=0,"-",$G44),"-")</f>
        <v>-</v>
      </c>
      <c r="AB44" s="3" t="str">
        <f t="shared" ref="AB44:AB53" si="28">IF($O44="Non-Canadien",IF($G44=0,"-",$G44),"-")</f>
        <v>-</v>
      </c>
    </row>
    <row r="45" spans="1:28" ht="11.25" customHeight="1" x14ac:dyDescent="0.25">
      <c r="A45" s="244"/>
      <c r="B45" s="243" t="s">
        <v>344</v>
      </c>
      <c r="C45" s="241"/>
      <c r="D45" s="241"/>
      <c r="E45" s="241"/>
      <c r="F45" s="241"/>
      <c r="G45" s="241"/>
      <c r="H45" s="241"/>
      <c r="I45" s="241"/>
      <c r="J45" s="241"/>
      <c r="K45" s="241"/>
      <c r="L45" s="241"/>
      <c r="M45" s="241"/>
      <c r="N45" s="241"/>
      <c r="O45" s="241"/>
      <c r="P45" s="242"/>
      <c r="Q45" s="44"/>
      <c r="R45" s="210"/>
      <c r="S45" s="210"/>
      <c r="T45" s="211"/>
      <c r="U45" s="212"/>
      <c r="V45" s="210"/>
      <c r="W45" s="210"/>
      <c r="Y45" s="210"/>
      <c r="Z45" s="211"/>
      <c r="AA45" s="213"/>
      <c r="AB45" s="210"/>
    </row>
    <row r="46" spans="1:28" ht="12.75" customHeight="1" x14ac:dyDescent="0.25">
      <c r="A46" s="191" t="s">
        <v>40</v>
      </c>
      <c r="B46" s="194" t="s">
        <v>129</v>
      </c>
      <c r="C46" s="501"/>
      <c r="D46" s="23"/>
      <c r="E46" s="501"/>
      <c r="F46" s="502"/>
      <c r="G46" s="193">
        <f t="shared" si="22"/>
        <v>0</v>
      </c>
      <c r="H46" s="193">
        <f t="shared" si="23"/>
        <v>0</v>
      </c>
      <c r="I46" s="95" t="str">
        <f t="shared" si="24"/>
        <v/>
      </c>
      <c r="J46" s="110"/>
      <c r="K46" s="110"/>
      <c r="L46" s="3" t="str">
        <f t="shared" ref="L46:L53" si="29">IF(J46=K46,"-", "Changement de répartition")</f>
        <v>-</v>
      </c>
      <c r="M46" s="95" t="str">
        <f t="shared" ref="M46:M53" si="30">IF(AND($C46="",$E46="",$F46=""),"",IF(AND(OR($C46&lt;&gt;"",$G46&lt;&gt;""),OR(N46="",O46="")),"Sélectionnez! -&gt;",""))</f>
        <v/>
      </c>
      <c r="N46" s="110"/>
      <c r="O46" s="110"/>
      <c r="P46" s="3" t="str">
        <f t="shared" ref="P46:P53" si="31">IF(N46=O46,"-","Changement d'origine")</f>
        <v>-</v>
      </c>
      <c r="Q46" s="44"/>
      <c r="R46" s="3" t="str">
        <f t="shared" ref="R46:R53" si="32">IF(J46="Interne",C46,"-")</f>
        <v>-</v>
      </c>
      <c r="S46" s="3" t="str">
        <f t="shared" ref="S46:S53" si="33">IF(J46="Apparenté",C46,"-")</f>
        <v>-</v>
      </c>
      <c r="T46" s="17" t="str">
        <f t="shared" ref="T46:T53" si="34">IF(J46="Externe",C46,"-")</f>
        <v>-</v>
      </c>
      <c r="U46" s="20" t="str">
        <f t="shared" ref="U46:U53" si="35">IF(K46="Interne",G46,"-")</f>
        <v>-</v>
      </c>
      <c r="V46" s="3" t="str">
        <f t="shared" ref="V46:V53" si="36">IF(K46="Apparenté",G46,"-")</f>
        <v>-</v>
      </c>
      <c r="W46" s="3" t="str">
        <f t="shared" ref="W46:W53" si="37">IF(K46="Externe",G46,"-")</f>
        <v>-</v>
      </c>
      <c r="Y46" s="3" t="str">
        <f t="shared" si="25"/>
        <v>-</v>
      </c>
      <c r="Z46" s="17" t="str">
        <f t="shared" si="26"/>
        <v>-</v>
      </c>
      <c r="AA46" s="20" t="str">
        <f t="shared" si="27"/>
        <v>-</v>
      </c>
      <c r="AB46" s="3" t="str">
        <f t="shared" si="28"/>
        <v>-</v>
      </c>
    </row>
    <row r="47" spans="1:28" ht="12.75" customHeight="1" x14ac:dyDescent="0.25">
      <c r="A47" s="28" t="s">
        <v>41</v>
      </c>
      <c r="B47" s="507" t="s">
        <v>345</v>
      </c>
      <c r="C47" s="499"/>
      <c r="D47" s="23"/>
      <c r="E47" s="499"/>
      <c r="F47" s="503"/>
      <c r="G47" s="30">
        <f t="shared" si="22"/>
        <v>0</v>
      </c>
      <c r="H47" s="30">
        <f t="shared" si="23"/>
        <v>0</v>
      </c>
      <c r="I47" s="95" t="str">
        <f t="shared" si="24"/>
        <v/>
      </c>
      <c r="J47" s="110"/>
      <c r="K47" s="110"/>
      <c r="L47" s="3" t="str">
        <f t="shared" si="29"/>
        <v>-</v>
      </c>
      <c r="M47" s="95" t="str">
        <f t="shared" si="30"/>
        <v/>
      </c>
      <c r="N47" s="110"/>
      <c r="O47" s="110"/>
      <c r="P47" s="3" t="str">
        <f t="shared" si="31"/>
        <v>-</v>
      </c>
      <c r="Q47" s="44"/>
      <c r="R47" s="3" t="str">
        <f t="shared" si="32"/>
        <v>-</v>
      </c>
      <c r="S47" s="3" t="str">
        <f t="shared" si="33"/>
        <v>-</v>
      </c>
      <c r="T47" s="17" t="str">
        <f t="shared" si="34"/>
        <v>-</v>
      </c>
      <c r="U47" s="20" t="str">
        <f t="shared" si="35"/>
        <v>-</v>
      </c>
      <c r="V47" s="3" t="str">
        <f t="shared" si="36"/>
        <v>-</v>
      </c>
      <c r="W47" s="3" t="str">
        <f t="shared" si="37"/>
        <v>-</v>
      </c>
      <c r="Y47" s="3" t="str">
        <f t="shared" si="25"/>
        <v>-</v>
      </c>
      <c r="Z47" s="17" t="str">
        <f t="shared" si="26"/>
        <v>-</v>
      </c>
      <c r="AA47" s="20" t="str">
        <f t="shared" si="27"/>
        <v>-</v>
      </c>
      <c r="AB47" s="3" t="str">
        <f t="shared" si="28"/>
        <v>-</v>
      </c>
    </row>
    <row r="48" spans="1:28" ht="12.75" customHeight="1" x14ac:dyDescent="0.25">
      <c r="A48" s="28" t="s">
        <v>42</v>
      </c>
      <c r="B48" s="507" t="s">
        <v>320</v>
      </c>
      <c r="C48" s="499"/>
      <c r="D48" s="23"/>
      <c r="E48" s="499"/>
      <c r="F48" s="503"/>
      <c r="G48" s="30">
        <f t="shared" si="22"/>
        <v>0</v>
      </c>
      <c r="H48" s="30">
        <f t="shared" si="23"/>
        <v>0</v>
      </c>
      <c r="I48" s="95" t="str">
        <f t="shared" si="24"/>
        <v/>
      </c>
      <c r="J48" s="110"/>
      <c r="K48" s="110"/>
      <c r="L48" s="3" t="str">
        <f t="shared" si="29"/>
        <v>-</v>
      </c>
      <c r="M48" s="95" t="str">
        <f t="shared" si="30"/>
        <v/>
      </c>
      <c r="N48" s="110"/>
      <c r="O48" s="110"/>
      <c r="P48" s="3" t="str">
        <f t="shared" si="31"/>
        <v>-</v>
      </c>
      <c r="Q48" s="44"/>
      <c r="R48" s="3" t="str">
        <f t="shared" si="32"/>
        <v>-</v>
      </c>
      <c r="S48" s="3" t="str">
        <f t="shared" si="33"/>
        <v>-</v>
      </c>
      <c r="T48" s="17" t="str">
        <f t="shared" si="34"/>
        <v>-</v>
      </c>
      <c r="U48" s="20" t="str">
        <f t="shared" si="35"/>
        <v>-</v>
      </c>
      <c r="V48" s="3" t="str">
        <f t="shared" si="36"/>
        <v>-</v>
      </c>
      <c r="W48" s="3" t="str">
        <f t="shared" si="37"/>
        <v>-</v>
      </c>
      <c r="Y48" s="3" t="str">
        <f t="shared" si="25"/>
        <v>-</v>
      </c>
      <c r="Z48" s="17" t="str">
        <f t="shared" si="26"/>
        <v>-</v>
      </c>
      <c r="AA48" s="20" t="str">
        <f t="shared" si="27"/>
        <v>-</v>
      </c>
      <c r="AB48" s="3" t="str">
        <f t="shared" si="28"/>
        <v>-</v>
      </c>
    </row>
    <row r="49" spans="1:28" ht="12.75" customHeight="1" x14ac:dyDescent="0.25">
      <c r="A49" s="28" t="s">
        <v>43</v>
      </c>
      <c r="B49" s="507" t="s">
        <v>321</v>
      </c>
      <c r="C49" s="499"/>
      <c r="D49" s="23"/>
      <c r="E49" s="499"/>
      <c r="F49" s="503"/>
      <c r="G49" s="30">
        <f t="shared" si="22"/>
        <v>0</v>
      </c>
      <c r="H49" s="30">
        <f t="shared" si="23"/>
        <v>0</v>
      </c>
      <c r="I49" s="95" t="str">
        <f t="shared" si="24"/>
        <v/>
      </c>
      <c r="J49" s="110"/>
      <c r="K49" s="110"/>
      <c r="L49" s="3" t="str">
        <f t="shared" si="29"/>
        <v>-</v>
      </c>
      <c r="M49" s="95" t="str">
        <f t="shared" si="30"/>
        <v/>
      </c>
      <c r="N49" s="110"/>
      <c r="O49" s="110"/>
      <c r="P49" s="3" t="str">
        <f t="shared" si="31"/>
        <v>-</v>
      </c>
      <c r="Q49" s="44"/>
      <c r="R49" s="3" t="str">
        <f t="shared" si="32"/>
        <v>-</v>
      </c>
      <c r="S49" s="3" t="str">
        <f t="shared" si="33"/>
        <v>-</v>
      </c>
      <c r="T49" s="17" t="str">
        <f t="shared" si="34"/>
        <v>-</v>
      </c>
      <c r="U49" s="20" t="str">
        <f t="shared" si="35"/>
        <v>-</v>
      </c>
      <c r="V49" s="3" t="str">
        <f t="shared" si="36"/>
        <v>-</v>
      </c>
      <c r="W49" s="3" t="str">
        <f t="shared" si="37"/>
        <v>-</v>
      </c>
      <c r="Y49" s="3" t="str">
        <f t="shared" si="25"/>
        <v>-</v>
      </c>
      <c r="Z49" s="17" t="str">
        <f t="shared" si="26"/>
        <v>-</v>
      </c>
      <c r="AA49" s="20" t="str">
        <f t="shared" si="27"/>
        <v>-</v>
      </c>
      <c r="AB49" s="3" t="str">
        <f t="shared" si="28"/>
        <v>-</v>
      </c>
    </row>
    <row r="50" spans="1:28" ht="12.75" customHeight="1" x14ac:dyDescent="0.25">
      <c r="A50" s="28" t="s">
        <v>3</v>
      </c>
      <c r="B50" s="507" t="s">
        <v>322</v>
      </c>
      <c r="C50" s="499"/>
      <c r="D50" s="23"/>
      <c r="E50" s="499"/>
      <c r="F50" s="503"/>
      <c r="G50" s="30">
        <f>E50+F50</f>
        <v>0</v>
      </c>
      <c r="H50" s="30">
        <f t="shared" si="23"/>
        <v>0</v>
      </c>
      <c r="I50" s="95" t="str">
        <f t="shared" si="24"/>
        <v/>
      </c>
      <c r="J50" s="110"/>
      <c r="K50" s="110"/>
      <c r="L50" s="3" t="str">
        <f t="shared" si="29"/>
        <v>-</v>
      </c>
      <c r="M50" s="95" t="str">
        <f t="shared" si="30"/>
        <v/>
      </c>
      <c r="N50" s="110"/>
      <c r="O50" s="110"/>
      <c r="P50" s="3" t="str">
        <f t="shared" si="31"/>
        <v>-</v>
      </c>
      <c r="Q50" s="44"/>
      <c r="R50" s="3" t="str">
        <f t="shared" si="32"/>
        <v>-</v>
      </c>
      <c r="S50" s="3" t="str">
        <f t="shared" si="33"/>
        <v>-</v>
      </c>
      <c r="T50" s="17" t="str">
        <f t="shared" si="34"/>
        <v>-</v>
      </c>
      <c r="U50" s="20" t="str">
        <f t="shared" si="35"/>
        <v>-</v>
      </c>
      <c r="V50" s="3" t="str">
        <f t="shared" si="36"/>
        <v>-</v>
      </c>
      <c r="W50" s="3" t="str">
        <f t="shared" si="37"/>
        <v>-</v>
      </c>
      <c r="Y50" s="3" t="str">
        <f t="shared" si="25"/>
        <v>-</v>
      </c>
      <c r="Z50" s="17" t="str">
        <f t="shared" si="26"/>
        <v>-</v>
      </c>
      <c r="AA50" s="20" t="str">
        <f t="shared" si="27"/>
        <v>-</v>
      </c>
      <c r="AB50" s="3" t="str">
        <f t="shared" si="28"/>
        <v>-</v>
      </c>
    </row>
    <row r="51" spans="1:28" ht="12.75" customHeight="1" x14ac:dyDescent="0.25">
      <c r="A51" s="28" t="s">
        <v>198</v>
      </c>
      <c r="B51" s="507" t="s">
        <v>323</v>
      </c>
      <c r="C51" s="499"/>
      <c r="D51" s="23"/>
      <c r="E51" s="499"/>
      <c r="F51" s="503"/>
      <c r="G51" s="30">
        <f>E51+F51</f>
        <v>0</v>
      </c>
      <c r="H51" s="30">
        <f t="shared" si="23"/>
        <v>0</v>
      </c>
      <c r="I51" s="95" t="str">
        <f t="shared" si="24"/>
        <v/>
      </c>
      <c r="J51" s="110"/>
      <c r="K51" s="110"/>
      <c r="L51" s="3" t="str">
        <f t="shared" si="29"/>
        <v>-</v>
      </c>
      <c r="M51" s="95" t="str">
        <f t="shared" si="30"/>
        <v/>
      </c>
      <c r="N51" s="110"/>
      <c r="O51" s="110"/>
      <c r="P51" s="3" t="str">
        <f t="shared" si="31"/>
        <v>-</v>
      </c>
      <c r="Q51" s="44"/>
      <c r="R51" s="3" t="str">
        <f t="shared" si="32"/>
        <v>-</v>
      </c>
      <c r="S51" s="3" t="str">
        <f t="shared" si="33"/>
        <v>-</v>
      </c>
      <c r="T51" s="17" t="str">
        <f t="shared" si="34"/>
        <v>-</v>
      </c>
      <c r="U51" s="20" t="str">
        <f t="shared" si="35"/>
        <v>-</v>
      </c>
      <c r="V51" s="3" t="str">
        <f t="shared" si="36"/>
        <v>-</v>
      </c>
      <c r="W51" s="3" t="str">
        <f t="shared" si="37"/>
        <v>-</v>
      </c>
      <c r="Y51" s="3" t="str">
        <f t="shared" si="25"/>
        <v>-</v>
      </c>
      <c r="Z51" s="17" t="str">
        <f t="shared" si="26"/>
        <v>-</v>
      </c>
      <c r="AA51" s="20" t="str">
        <f t="shared" si="27"/>
        <v>-</v>
      </c>
      <c r="AB51" s="3" t="str">
        <f t="shared" si="28"/>
        <v>-</v>
      </c>
    </row>
    <row r="52" spans="1:28" ht="12.5" x14ac:dyDescent="0.25">
      <c r="A52" s="28" t="s">
        <v>44</v>
      </c>
      <c r="B52" s="46" t="s">
        <v>203</v>
      </c>
      <c r="C52" s="499"/>
      <c r="D52" s="23"/>
      <c r="E52" s="499"/>
      <c r="F52" s="503"/>
      <c r="G52" s="30">
        <f t="shared" si="22"/>
        <v>0</v>
      </c>
      <c r="H52" s="30">
        <f t="shared" si="23"/>
        <v>0</v>
      </c>
      <c r="I52" s="95" t="str">
        <f t="shared" si="24"/>
        <v/>
      </c>
      <c r="J52" s="110"/>
      <c r="K52" s="110"/>
      <c r="L52" s="3" t="str">
        <f t="shared" si="29"/>
        <v>-</v>
      </c>
      <c r="M52" s="95" t="str">
        <f t="shared" si="30"/>
        <v/>
      </c>
      <c r="N52" s="110"/>
      <c r="O52" s="110"/>
      <c r="P52" s="3" t="str">
        <f t="shared" si="31"/>
        <v>-</v>
      </c>
      <c r="Q52" s="44"/>
      <c r="R52" s="3" t="str">
        <f t="shared" si="32"/>
        <v>-</v>
      </c>
      <c r="S52" s="3" t="str">
        <f t="shared" si="33"/>
        <v>-</v>
      </c>
      <c r="T52" s="17" t="str">
        <f t="shared" si="34"/>
        <v>-</v>
      </c>
      <c r="U52" s="20" t="str">
        <f t="shared" si="35"/>
        <v>-</v>
      </c>
      <c r="V52" s="3" t="str">
        <f t="shared" si="36"/>
        <v>-</v>
      </c>
      <c r="W52" s="3" t="str">
        <f t="shared" si="37"/>
        <v>-</v>
      </c>
      <c r="Y52" s="3" t="str">
        <f t="shared" si="25"/>
        <v>-</v>
      </c>
      <c r="Z52" s="17" t="str">
        <f t="shared" si="26"/>
        <v>-</v>
      </c>
      <c r="AA52" s="20" t="str">
        <f t="shared" si="27"/>
        <v>-</v>
      </c>
      <c r="AB52" s="3" t="str">
        <f t="shared" si="28"/>
        <v>-</v>
      </c>
    </row>
    <row r="53" spans="1:28" ht="12.5" x14ac:dyDescent="0.25">
      <c r="A53" s="28"/>
      <c r="B53" s="46"/>
      <c r="C53" s="499"/>
      <c r="D53" s="23"/>
      <c r="E53" s="499"/>
      <c r="F53" s="503"/>
      <c r="G53" s="30">
        <f t="shared" si="22"/>
        <v>0</v>
      </c>
      <c r="H53" s="30">
        <f t="shared" si="23"/>
        <v>0</v>
      </c>
      <c r="I53" s="95" t="str">
        <f t="shared" si="24"/>
        <v/>
      </c>
      <c r="J53" s="110"/>
      <c r="K53" s="110"/>
      <c r="L53" s="3" t="str">
        <f t="shared" si="29"/>
        <v>-</v>
      </c>
      <c r="M53" s="95" t="str">
        <f t="shared" si="30"/>
        <v/>
      </c>
      <c r="N53" s="110"/>
      <c r="O53" s="110"/>
      <c r="P53" s="3" t="str">
        <f t="shared" si="31"/>
        <v>-</v>
      </c>
      <c r="Q53" s="44"/>
      <c r="R53" s="3" t="str">
        <f t="shared" si="32"/>
        <v>-</v>
      </c>
      <c r="S53" s="3" t="str">
        <f t="shared" si="33"/>
        <v>-</v>
      </c>
      <c r="T53" s="17" t="str">
        <f t="shared" si="34"/>
        <v>-</v>
      </c>
      <c r="U53" s="20" t="str">
        <f t="shared" si="35"/>
        <v>-</v>
      </c>
      <c r="V53" s="3" t="str">
        <f t="shared" si="36"/>
        <v>-</v>
      </c>
      <c r="W53" s="3" t="str">
        <f t="shared" si="37"/>
        <v>-</v>
      </c>
      <c r="Y53" s="3" t="str">
        <f t="shared" si="25"/>
        <v>-</v>
      </c>
      <c r="Z53" s="17" t="str">
        <f t="shared" si="26"/>
        <v>-</v>
      </c>
      <c r="AA53" s="20" t="str">
        <f t="shared" si="27"/>
        <v>-</v>
      </c>
      <c r="AB53" s="3" t="str">
        <f t="shared" si="28"/>
        <v>-</v>
      </c>
    </row>
    <row r="54" spans="1:28" s="22" customFormat="1" ht="13" x14ac:dyDescent="0.3">
      <c r="A54" s="26">
        <v>4</v>
      </c>
      <c r="B54" s="47" t="s">
        <v>199</v>
      </c>
      <c r="C54" s="32">
        <f>ROUND(SUM(C44:C53),0)</f>
        <v>0</v>
      </c>
      <c r="D54" s="45"/>
      <c r="E54" s="32">
        <f>ROUND(SUM(E44:E53),0)</f>
        <v>0</v>
      </c>
      <c r="F54" s="48">
        <f>ROUND(SUM(F44:F53),0)</f>
        <v>0</v>
      </c>
      <c r="G54" s="32">
        <f>ROUND(SUM(G44:G53),0)</f>
        <v>0</v>
      </c>
      <c r="H54" s="32">
        <f>SUM(H44:H53)</f>
        <v>0</v>
      </c>
      <c r="I54" s="95"/>
      <c r="J54" s="27"/>
      <c r="K54" s="27"/>
      <c r="L54" s="27"/>
      <c r="M54" s="95"/>
      <c r="N54" s="27"/>
      <c r="O54" s="27"/>
      <c r="P54" s="27"/>
      <c r="Q54" s="27"/>
      <c r="R54" s="4">
        <f t="shared" ref="R54:W54" si="38">ROUND(SUM(R44:R53),0)</f>
        <v>0</v>
      </c>
      <c r="S54" s="4">
        <f t="shared" si="38"/>
        <v>0</v>
      </c>
      <c r="T54" s="18">
        <f t="shared" si="38"/>
        <v>0</v>
      </c>
      <c r="U54" s="21">
        <f t="shared" si="38"/>
        <v>0</v>
      </c>
      <c r="V54" s="4">
        <f t="shared" si="38"/>
        <v>0</v>
      </c>
      <c r="W54" s="4">
        <f t="shared" si="38"/>
        <v>0</v>
      </c>
      <c r="Y54" s="4">
        <f>ROUND(SUM(Y44:Y53),0)</f>
        <v>0</v>
      </c>
      <c r="Z54" s="18">
        <f>ROUND(SUM(Z44:Z53),0)</f>
        <v>0</v>
      </c>
      <c r="AA54" s="21">
        <f>ROUND(SUM(AA44:AA53),0)</f>
        <v>0</v>
      </c>
      <c r="AB54" s="4">
        <f>ROUND(SUM(AB44:AB53),0)</f>
        <v>0</v>
      </c>
    </row>
    <row r="55" spans="1:28" ht="13" x14ac:dyDescent="0.25">
      <c r="B55" s="1"/>
      <c r="C55" s="23"/>
      <c r="D55" s="23"/>
      <c r="E55" s="23"/>
      <c r="F55" s="33"/>
      <c r="G55" s="24"/>
      <c r="H55" s="24"/>
      <c r="I55" s="95"/>
      <c r="J55" s="27"/>
      <c r="K55" s="27"/>
      <c r="L55" s="27"/>
      <c r="M55" s="95"/>
      <c r="N55" s="27"/>
      <c r="O55" s="27"/>
      <c r="P55" s="27"/>
      <c r="Q55" s="8"/>
      <c r="R55" s="8"/>
      <c r="S55" s="8"/>
      <c r="T55" s="8"/>
      <c r="Y55" s="11"/>
      <c r="Z55" s="11"/>
      <c r="AA55" s="11"/>
      <c r="AB55" s="11"/>
    </row>
    <row r="56" spans="1:28" s="22" customFormat="1" ht="13" x14ac:dyDescent="0.3">
      <c r="A56" s="26">
        <v>5</v>
      </c>
      <c r="B56" s="351" t="s">
        <v>100</v>
      </c>
      <c r="C56" s="362"/>
      <c r="D56" s="362"/>
      <c r="E56" s="362"/>
      <c r="F56" s="362"/>
      <c r="G56" s="362"/>
      <c r="H56" s="363"/>
      <c r="I56" s="95"/>
      <c r="J56" s="27"/>
      <c r="K56" s="27"/>
      <c r="L56" s="27"/>
      <c r="M56" s="95"/>
      <c r="N56" s="27"/>
      <c r="O56" s="27"/>
      <c r="P56" s="27"/>
      <c r="R56" s="2" t="s">
        <v>111</v>
      </c>
      <c r="S56" s="2" t="s">
        <v>112</v>
      </c>
      <c r="T56" s="16" t="s">
        <v>113</v>
      </c>
      <c r="U56" s="19" t="s">
        <v>111</v>
      </c>
      <c r="V56" s="2" t="s">
        <v>112</v>
      </c>
      <c r="W56" s="2" t="s">
        <v>113</v>
      </c>
      <c r="Y56" s="2" t="s">
        <v>118</v>
      </c>
      <c r="Z56" s="16" t="s">
        <v>119</v>
      </c>
      <c r="AA56" s="19" t="s">
        <v>118</v>
      </c>
      <c r="AB56" s="2" t="s">
        <v>119</v>
      </c>
    </row>
    <row r="57" spans="1:28" ht="12.5" x14ac:dyDescent="0.25">
      <c r="A57" s="28" t="s">
        <v>45</v>
      </c>
      <c r="B57" s="507" t="s">
        <v>399</v>
      </c>
      <c r="C57" s="499"/>
      <c r="D57" s="23"/>
      <c r="E57" s="500"/>
      <c r="F57" s="503"/>
      <c r="G57" s="30">
        <f t="shared" ref="G57:G65" si="39">E57+F57</f>
        <v>0</v>
      </c>
      <c r="H57" s="30">
        <f t="shared" ref="H57:H66" si="40">C57-G57</f>
        <v>0</v>
      </c>
      <c r="I57" s="95" t="str">
        <f t="shared" ref="I57:I66" si="41">IF(AND($C57="",$E57="",$F57=""),"",IF(AND(OR($C57&lt;&gt;"",$G57&lt;&gt;""),OR(J57="",K57="")),"Sélectionnez! -&gt;",""))</f>
        <v/>
      </c>
      <c r="J57" s="110"/>
      <c r="K57" s="110"/>
      <c r="L57" s="3" t="str">
        <f t="shared" ref="L57:L66" si="42">IF(J57=K57,"-", "Changement de répartition")</f>
        <v>-</v>
      </c>
      <c r="M57" s="95" t="str">
        <f t="shared" ref="M57:M66" si="43">IF(AND($C57="",$E57="",$F57=""),"",IF(AND(OR($C57&lt;&gt;"",$G57&lt;&gt;""),OR(N57="",O57="")),"Sélectionnez! -&gt;",""))</f>
        <v/>
      </c>
      <c r="N57" s="110"/>
      <c r="O57" s="110"/>
      <c r="P57" s="3" t="str">
        <f t="shared" ref="P57:P66" si="44">IF(N57=O57,"-","Changement d'origine")</f>
        <v>-</v>
      </c>
      <c r="Q57" s="44"/>
      <c r="R57" s="3" t="str">
        <f t="shared" ref="R57:R66" si="45">IF(J57="Interne",C57,"-")</f>
        <v>-</v>
      </c>
      <c r="S57" s="3" t="str">
        <f t="shared" ref="S57:S66" si="46">IF(J57="Apparenté",C57,"-")</f>
        <v>-</v>
      </c>
      <c r="T57" s="17" t="str">
        <f t="shared" ref="T57:T66" si="47">IF(J57="Externe",C57,"-")</f>
        <v>-</v>
      </c>
      <c r="U57" s="20" t="str">
        <f t="shared" ref="U57:U66" si="48">IF(K57="Interne",G57,"-")</f>
        <v>-</v>
      </c>
      <c r="V57" s="3" t="str">
        <f t="shared" ref="V57:V66" si="49">IF(K57="Apparenté",G57,"-")</f>
        <v>-</v>
      </c>
      <c r="W57" s="3" t="str">
        <f t="shared" ref="W57:W66" si="50">IF(K57="Externe",G57,"-")</f>
        <v>-</v>
      </c>
      <c r="Y57" s="3" t="str">
        <f t="shared" ref="Y57:Y66" si="51">IF($N57="Canadien",IF($C57="","-",$C57),"-")</f>
        <v>-</v>
      </c>
      <c r="Z57" s="17" t="str">
        <f t="shared" ref="Z57:Z66" si="52">IF($N57="Non-Canadien",IF($C57="","-",$C57),"-")</f>
        <v>-</v>
      </c>
      <c r="AA57" s="20" t="str">
        <f t="shared" ref="AA57:AA66" si="53">IF($O57="Canadien",IF($G57=0,"-",$G57),"-")</f>
        <v>-</v>
      </c>
      <c r="AB57" s="3" t="str">
        <f t="shared" ref="AB57:AB66" si="54">IF($O57="Non-Canadien",IF($G57=0,"-",$G57),"-")</f>
        <v>-</v>
      </c>
    </row>
    <row r="58" spans="1:28" ht="12.5" x14ac:dyDescent="0.25">
      <c r="A58" s="28" t="s">
        <v>46</v>
      </c>
      <c r="B58" s="46" t="s">
        <v>326</v>
      </c>
      <c r="C58" s="499"/>
      <c r="D58" s="23"/>
      <c r="E58" s="500"/>
      <c r="F58" s="503"/>
      <c r="G58" s="30">
        <f t="shared" si="39"/>
        <v>0</v>
      </c>
      <c r="H58" s="30">
        <f t="shared" si="40"/>
        <v>0</v>
      </c>
      <c r="I58" s="95" t="str">
        <f t="shared" si="41"/>
        <v/>
      </c>
      <c r="J58" s="110"/>
      <c r="K58" s="110"/>
      <c r="L58" s="3" t="str">
        <f t="shared" si="42"/>
        <v>-</v>
      </c>
      <c r="M58" s="95" t="str">
        <f t="shared" si="43"/>
        <v/>
      </c>
      <c r="N58" s="110"/>
      <c r="O58" s="110"/>
      <c r="P58" s="3" t="str">
        <f t="shared" si="44"/>
        <v>-</v>
      </c>
      <c r="Q58" s="44"/>
      <c r="R58" s="3" t="str">
        <f t="shared" si="45"/>
        <v>-</v>
      </c>
      <c r="S58" s="3" t="str">
        <f t="shared" si="46"/>
        <v>-</v>
      </c>
      <c r="T58" s="17" t="str">
        <f t="shared" si="47"/>
        <v>-</v>
      </c>
      <c r="U58" s="20" t="str">
        <f t="shared" si="48"/>
        <v>-</v>
      </c>
      <c r="V58" s="3" t="str">
        <f t="shared" si="49"/>
        <v>-</v>
      </c>
      <c r="W58" s="3" t="str">
        <f t="shared" si="50"/>
        <v>-</v>
      </c>
      <c r="Y58" s="3" t="str">
        <f t="shared" si="51"/>
        <v>-</v>
      </c>
      <c r="Z58" s="17" t="str">
        <f t="shared" si="52"/>
        <v>-</v>
      </c>
      <c r="AA58" s="20" t="str">
        <f t="shared" si="53"/>
        <v>-</v>
      </c>
      <c r="AB58" s="3" t="str">
        <f t="shared" si="54"/>
        <v>-</v>
      </c>
    </row>
    <row r="59" spans="1:28" ht="12.5" x14ac:dyDescent="0.25">
      <c r="A59" s="28" t="s">
        <v>47</v>
      </c>
      <c r="B59" s="46" t="s">
        <v>324</v>
      </c>
      <c r="C59" s="499"/>
      <c r="D59" s="23"/>
      <c r="E59" s="500"/>
      <c r="F59" s="503"/>
      <c r="G59" s="30">
        <f t="shared" si="39"/>
        <v>0</v>
      </c>
      <c r="H59" s="30">
        <f t="shared" si="40"/>
        <v>0</v>
      </c>
      <c r="I59" s="95" t="str">
        <f t="shared" si="41"/>
        <v/>
      </c>
      <c r="J59" s="110"/>
      <c r="K59" s="110"/>
      <c r="L59" s="3" t="str">
        <f t="shared" si="42"/>
        <v>-</v>
      </c>
      <c r="M59" s="95" t="str">
        <f t="shared" si="43"/>
        <v/>
      </c>
      <c r="N59" s="110"/>
      <c r="O59" s="110"/>
      <c r="P59" s="3" t="str">
        <f t="shared" si="44"/>
        <v>-</v>
      </c>
      <c r="Q59" s="44"/>
      <c r="R59" s="3" t="str">
        <f t="shared" si="45"/>
        <v>-</v>
      </c>
      <c r="S59" s="3" t="str">
        <f t="shared" si="46"/>
        <v>-</v>
      </c>
      <c r="T59" s="17" t="str">
        <f t="shared" si="47"/>
        <v>-</v>
      </c>
      <c r="U59" s="20" t="str">
        <f t="shared" si="48"/>
        <v>-</v>
      </c>
      <c r="V59" s="3" t="str">
        <f t="shared" si="49"/>
        <v>-</v>
      </c>
      <c r="W59" s="3" t="str">
        <f t="shared" si="50"/>
        <v>-</v>
      </c>
      <c r="Y59" s="3" t="str">
        <f t="shared" si="51"/>
        <v>-</v>
      </c>
      <c r="Z59" s="17" t="str">
        <f t="shared" si="52"/>
        <v>-</v>
      </c>
      <c r="AA59" s="20" t="str">
        <f t="shared" si="53"/>
        <v>-</v>
      </c>
      <c r="AB59" s="3" t="str">
        <f t="shared" si="54"/>
        <v>-</v>
      </c>
    </row>
    <row r="60" spans="1:28" ht="12.5" x14ac:dyDescent="0.25">
      <c r="A60" s="28" t="s">
        <v>48</v>
      </c>
      <c r="B60" s="46" t="s">
        <v>325</v>
      </c>
      <c r="C60" s="499"/>
      <c r="D60" s="23"/>
      <c r="E60" s="500"/>
      <c r="F60" s="503"/>
      <c r="G60" s="30">
        <f t="shared" si="39"/>
        <v>0</v>
      </c>
      <c r="H60" s="30">
        <f t="shared" si="40"/>
        <v>0</v>
      </c>
      <c r="I60" s="95" t="str">
        <f t="shared" si="41"/>
        <v/>
      </c>
      <c r="J60" s="110"/>
      <c r="K60" s="110"/>
      <c r="L60" s="3" t="str">
        <f t="shared" si="42"/>
        <v>-</v>
      </c>
      <c r="M60" s="95" t="str">
        <f t="shared" si="43"/>
        <v/>
      </c>
      <c r="N60" s="110"/>
      <c r="O60" s="110"/>
      <c r="P60" s="3" t="str">
        <f t="shared" si="44"/>
        <v>-</v>
      </c>
      <c r="Q60" s="44"/>
      <c r="R60" s="3" t="str">
        <f t="shared" si="45"/>
        <v>-</v>
      </c>
      <c r="S60" s="3" t="str">
        <f t="shared" si="46"/>
        <v>-</v>
      </c>
      <c r="T60" s="17" t="str">
        <f t="shared" si="47"/>
        <v>-</v>
      </c>
      <c r="U60" s="20" t="str">
        <f t="shared" si="48"/>
        <v>-</v>
      </c>
      <c r="V60" s="3" t="str">
        <f t="shared" si="49"/>
        <v>-</v>
      </c>
      <c r="W60" s="3" t="str">
        <f t="shared" si="50"/>
        <v>-</v>
      </c>
      <c r="Y60" s="3" t="str">
        <f t="shared" si="51"/>
        <v>-</v>
      </c>
      <c r="Z60" s="17" t="str">
        <f t="shared" si="52"/>
        <v>-</v>
      </c>
      <c r="AA60" s="20" t="str">
        <f t="shared" si="53"/>
        <v>-</v>
      </c>
      <c r="AB60" s="3" t="str">
        <f t="shared" si="54"/>
        <v>-</v>
      </c>
    </row>
    <row r="61" spans="1:28" ht="12.75" customHeight="1" x14ac:dyDescent="0.25">
      <c r="A61" s="28" t="s">
        <v>201</v>
      </c>
      <c r="B61" s="46" t="s">
        <v>202</v>
      </c>
      <c r="C61" s="499"/>
      <c r="D61" s="23"/>
      <c r="E61" s="500"/>
      <c r="F61" s="503"/>
      <c r="G61" s="30">
        <f t="shared" si="39"/>
        <v>0</v>
      </c>
      <c r="H61" s="30">
        <f t="shared" si="40"/>
        <v>0</v>
      </c>
      <c r="I61" s="95" t="str">
        <f t="shared" si="41"/>
        <v/>
      </c>
      <c r="J61" s="110"/>
      <c r="K61" s="110"/>
      <c r="L61" s="3" t="str">
        <f t="shared" si="42"/>
        <v>-</v>
      </c>
      <c r="M61" s="95" t="str">
        <f t="shared" si="43"/>
        <v/>
      </c>
      <c r="N61" s="110"/>
      <c r="O61" s="110"/>
      <c r="P61" s="3" t="str">
        <f t="shared" si="44"/>
        <v>-</v>
      </c>
      <c r="Q61" s="44"/>
      <c r="R61" s="3" t="str">
        <f t="shared" si="45"/>
        <v>-</v>
      </c>
      <c r="S61" s="3" t="str">
        <f t="shared" si="46"/>
        <v>-</v>
      </c>
      <c r="T61" s="17" t="str">
        <f t="shared" si="47"/>
        <v>-</v>
      </c>
      <c r="U61" s="20" t="str">
        <f t="shared" si="48"/>
        <v>-</v>
      </c>
      <c r="V61" s="3" t="str">
        <f t="shared" si="49"/>
        <v>-</v>
      </c>
      <c r="W61" s="3" t="str">
        <f t="shared" si="50"/>
        <v>-</v>
      </c>
      <c r="Y61" s="3" t="str">
        <f t="shared" si="51"/>
        <v>-</v>
      </c>
      <c r="Z61" s="17" t="str">
        <f t="shared" si="52"/>
        <v>-</v>
      </c>
      <c r="AA61" s="20" t="str">
        <f t="shared" si="53"/>
        <v>-</v>
      </c>
      <c r="AB61" s="3" t="str">
        <f t="shared" si="54"/>
        <v>-</v>
      </c>
    </row>
    <row r="62" spans="1:28" ht="12.75" customHeight="1" x14ac:dyDescent="0.25">
      <c r="A62" s="28" t="s">
        <v>49</v>
      </c>
      <c r="B62" s="46" t="s">
        <v>327</v>
      </c>
      <c r="C62" s="499"/>
      <c r="D62" s="23"/>
      <c r="E62" s="500"/>
      <c r="F62" s="503"/>
      <c r="G62" s="30">
        <f t="shared" si="39"/>
        <v>0</v>
      </c>
      <c r="H62" s="30">
        <f t="shared" si="40"/>
        <v>0</v>
      </c>
      <c r="I62" s="95" t="str">
        <f t="shared" si="41"/>
        <v/>
      </c>
      <c r="J62" s="110"/>
      <c r="K62" s="110"/>
      <c r="L62" s="3" t="str">
        <f t="shared" si="42"/>
        <v>-</v>
      </c>
      <c r="M62" s="95" t="str">
        <f t="shared" si="43"/>
        <v/>
      </c>
      <c r="N62" s="110"/>
      <c r="O62" s="110"/>
      <c r="P62" s="3" t="str">
        <f t="shared" si="44"/>
        <v>-</v>
      </c>
      <c r="Q62" s="44"/>
      <c r="R62" s="3" t="str">
        <f t="shared" si="45"/>
        <v>-</v>
      </c>
      <c r="S62" s="3" t="str">
        <f t="shared" si="46"/>
        <v>-</v>
      </c>
      <c r="T62" s="17" t="str">
        <f t="shared" si="47"/>
        <v>-</v>
      </c>
      <c r="U62" s="20" t="str">
        <f t="shared" si="48"/>
        <v>-</v>
      </c>
      <c r="V62" s="3" t="str">
        <f t="shared" si="49"/>
        <v>-</v>
      </c>
      <c r="W62" s="3" t="str">
        <f t="shared" si="50"/>
        <v>-</v>
      </c>
      <c r="Y62" s="3" t="str">
        <f t="shared" si="51"/>
        <v>-</v>
      </c>
      <c r="Z62" s="17" t="str">
        <f t="shared" si="52"/>
        <v>-</v>
      </c>
      <c r="AA62" s="20" t="str">
        <f t="shared" si="53"/>
        <v>-</v>
      </c>
      <c r="AB62" s="3" t="str">
        <f t="shared" si="54"/>
        <v>-</v>
      </c>
    </row>
    <row r="63" spans="1:28" ht="12.75" customHeight="1" x14ac:dyDescent="0.25">
      <c r="A63" s="28" t="s">
        <v>50</v>
      </c>
      <c r="B63" s="46" t="s">
        <v>328</v>
      </c>
      <c r="C63" s="499"/>
      <c r="D63" s="23"/>
      <c r="E63" s="500"/>
      <c r="F63" s="503"/>
      <c r="G63" s="30">
        <f t="shared" si="39"/>
        <v>0</v>
      </c>
      <c r="H63" s="30">
        <f t="shared" si="40"/>
        <v>0</v>
      </c>
      <c r="I63" s="95" t="str">
        <f t="shared" si="41"/>
        <v/>
      </c>
      <c r="J63" s="110"/>
      <c r="K63" s="110"/>
      <c r="L63" s="3" t="str">
        <f t="shared" si="42"/>
        <v>-</v>
      </c>
      <c r="M63" s="95" t="str">
        <f t="shared" si="43"/>
        <v/>
      </c>
      <c r="N63" s="110"/>
      <c r="O63" s="110"/>
      <c r="P63" s="3" t="str">
        <f t="shared" si="44"/>
        <v>-</v>
      </c>
      <c r="Q63" s="44"/>
      <c r="R63" s="3" t="str">
        <f t="shared" si="45"/>
        <v>-</v>
      </c>
      <c r="S63" s="3" t="str">
        <f t="shared" si="46"/>
        <v>-</v>
      </c>
      <c r="T63" s="17" t="str">
        <f t="shared" si="47"/>
        <v>-</v>
      </c>
      <c r="U63" s="20" t="str">
        <f t="shared" si="48"/>
        <v>-</v>
      </c>
      <c r="V63" s="3" t="str">
        <f t="shared" si="49"/>
        <v>-</v>
      </c>
      <c r="W63" s="3" t="str">
        <f t="shared" si="50"/>
        <v>-</v>
      </c>
      <c r="Y63" s="3" t="str">
        <f t="shared" si="51"/>
        <v>-</v>
      </c>
      <c r="Z63" s="17" t="str">
        <f t="shared" si="52"/>
        <v>-</v>
      </c>
      <c r="AA63" s="20" t="str">
        <f t="shared" si="53"/>
        <v>-</v>
      </c>
      <c r="AB63" s="3" t="str">
        <f t="shared" si="54"/>
        <v>-</v>
      </c>
    </row>
    <row r="64" spans="1:28" ht="12.75" customHeight="1" x14ac:dyDescent="0.25">
      <c r="A64" s="28" t="s">
        <v>51</v>
      </c>
      <c r="B64" s="46" t="s">
        <v>331</v>
      </c>
      <c r="C64" s="499"/>
      <c r="D64" s="23"/>
      <c r="E64" s="500"/>
      <c r="F64" s="503"/>
      <c r="G64" s="30">
        <f t="shared" si="39"/>
        <v>0</v>
      </c>
      <c r="H64" s="30">
        <f t="shared" si="40"/>
        <v>0</v>
      </c>
      <c r="I64" s="95" t="str">
        <f t="shared" si="41"/>
        <v/>
      </c>
      <c r="J64" s="110"/>
      <c r="K64" s="110"/>
      <c r="L64" s="3" t="str">
        <f t="shared" si="42"/>
        <v>-</v>
      </c>
      <c r="M64" s="95" t="str">
        <f t="shared" si="43"/>
        <v/>
      </c>
      <c r="N64" s="110"/>
      <c r="O64" s="110"/>
      <c r="P64" s="3" t="str">
        <f t="shared" si="44"/>
        <v>-</v>
      </c>
      <c r="Q64" s="44"/>
      <c r="R64" s="3" t="str">
        <f t="shared" si="45"/>
        <v>-</v>
      </c>
      <c r="S64" s="3" t="str">
        <f t="shared" si="46"/>
        <v>-</v>
      </c>
      <c r="T64" s="17" t="str">
        <f t="shared" si="47"/>
        <v>-</v>
      </c>
      <c r="U64" s="20" t="str">
        <f t="shared" si="48"/>
        <v>-</v>
      </c>
      <c r="V64" s="3" t="str">
        <f t="shared" si="49"/>
        <v>-</v>
      </c>
      <c r="W64" s="3" t="str">
        <f t="shared" si="50"/>
        <v>-</v>
      </c>
      <c r="Y64" s="3" t="str">
        <f t="shared" si="51"/>
        <v>-</v>
      </c>
      <c r="Z64" s="17" t="str">
        <f t="shared" si="52"/>
        <v>-</v>
      </c>
      <c r="AA64" s="20" t="str">
        <f t="shared" si="53"/>
        <v>-</v>
      </c>
      <c r="AB64" s="3" t="str">
        <f t="shared" si="54"/>
        <v>-</v>
      </c>
    </row>
    <row r="65" spans="1:28" ht="12.5" x14ac:dyDescent="0.25">
      <c r="A65" s="28" t="s">
        <v>52</v>
      </c>
      <c r="B65" s="46" t="s">
        <v>203</v>
      </c>
      <c r="C65" s="499"/>
      <c r="D65" s="23"/>
      <c r="E65" s="500"/>
      <c r="F65" s="503"/>
      <c r="G65" s="30">
        <f t="shared" si="39"/>
        <v>0</v>
      </c>
      <c r="H65" s="30">
        <f t="shared" si="40"/>
        <v>0</v>
      </c>
      <c r="I65" s="95" t="str">
        <f t="shared" si="41"/>
        <v/>
      </c>
      <c r="J65" s="110"/>
      <c r="K65" s="110"/>
      <c r="L65" s="3" t="str">
        <f t="shared" si="42"/>
        <v>-</v>
      </c>
      <c r="M65" s="95" t="str">
        <f t="shared" si="43"/>
        <v/>
      </c>
      <c r="N65" s="110"/>
      <c r="O65" s="110"/>
      <c r="P65" s="3" t="str">
        <f t="shared" si="44"/>
        <v>-</v>
      </c>
      <c r="Q65" s="44"/>
      <c r="R65" s="3" t="str">
        <f t="shared" si="45"/>
        <v>-</v>
      </c>
      <c r="S65" s="3" t="str">
        <f t="shared" si="46"/>
        <v>-</v>
      </c>
      <c r="T65" s="17" t="str">
        <f t="shared" si="47"/>
        <v>-</v>
      </c>
      <c r="U65" s="20" t="str">
        <f t="shared" si="48"/>
        <v>-</v>
      </c>
      <c r="V65" s="3" t="str">
        <f t="shared" si="49"/>
        <v>-</v>
      </c>
      <c r="W65" s="3" t="str">
        <f t="shared" si="50"/>
        <v>-</v>
      </c>
      <c r="Y65" s="3" t="str">
        <f t="shared" si="51"/>
        <v>-</v>
      </c>
      <c r="Z65" s="17" t="str">
        <f t="shared" si="52"/>
        <v>-</v>
      </c>
      <c r="AA65" s="20" t="str">
        <f t="shared" si="53"/>
        <v>-</v>
      </c>
      <c r="AB65" s="3" t="str">
        <f t="shared" si="54"/>
        <v>-</v>
      </c>
    </row>
    <row r="66" spans="1:28" ht="12.5" x14ac:dyDescent="0.25">
      <c r="A66" s="28"/>
      <c r="B66" s="46"/>
      <c r="C66" s="499"/>
      <c r="D66" s="23"/>
      <c r="E66" s="500"/>
      <c r="F66" s="503"/>
      <c r="G66" s="30">
        <f>E66+F66</f>
        <v>0</v>
      </c>
      <c r="H66" s="30">
        <f t="shared" si="40"/>
        <v>0</v>
      </c>
      <c r="I66" s="95" t="str">
        <f t="shared" si="41"/>
        <v/>
      </c>
      <c r="J66" s="110"/>
      <c r="K66" s="110"/>
      <c r="L66" s="3" t="str">
        <f t="shared" si="42"/>
        <v>-</v>
      </c>
      <c r="M66" s="95" t="str">
        <f t="shared" si="43"/>
        <v/>
      </c>
      <c r="N66" s="110"/>
      <c r="O66" s="110"/>
      <c r="P66" s="3" t="str">
        <f t="shared" si="44"/>
        <v>-</v>
      </c>
      <c r="Q66" s="44"/>
      <c r="R66" s="3" t="str">
        <f t="shared" si="45"/>
        <v>-</v>
      </c>
      <c r="S66" s="3" t="str">
        <f t="shared" si="46"/>
        <v>-</v>
      </c>
      <c r="T66" s="17" t="str">
        <f t="shared" si="47"/>
        <v>-</v>
      </c>
      <c r="U66" s="20" t="str">
        <f t="shared" si="48"/>
        <v>-</v>
      </c>
      <c r="V66" s="3" t="str">
        <f t="shared" si="49"/>
        <v>-</v>
      </c>
      <c r="W66" s="3" t="str">
        <f t="shared" si="50"/>
        <v>-</v>
      </c>
      <c r="Y66" s="3" t="str">
        <f t="shared" si="51"/>
        <v>-</v>
      </c>
      <c r="Z66" s="17" t="str">
        <f t="shared" si="52"/>
        <v>-</v>
      </c>
      <c r="AA66" s="20" t="str">
        <f t="shared" si="53"/>
        <v>-</v>
      </c>
      <c r="AB66" s="3" t="str">
        <f t="shared" si="54"/>
        <v>-</v>
      </c>
    </row>
    <row r="67" spans="1:28" s="22" customFormat="1" ht="13" x14ac:dyDescent="0.3">
      <c r="A67" s="26">
        <v>5</v>
      </c>
      <c r="B67" s="47" t="s">
        <v>130</v>
      </c>
      <c r="C67" s="32">
        <f>ROUND(SUM(C57:C66),0)</f>
        <v>0</v>
      </c>
      <c r="D67" s="45"/>
      <c r="E67" s="32">
        <f>ROUND(SUM(E57:E66),0)</f>
        <v>0</v>
      </c>
      <c r="F67" s="48">
        <f>ROUND(SUM(F57:F66),0)</f>
        <v>0</v>
      </c>
      <c r="G67" s="32">
        <f>ROUND(SUM(G57:G66),0)</f>
        <v>0</v>
      </c>
      <c r="H67" s="32">
        <f>SUM(H57:H66)</f>
        <v>0</v>
      </c>
      <c r="I67" s="95"/>
      <c r="J67" s="27"/>
      <c r="K67" s="27"/>
      <c r="L67" s="27"/>
      <c r="M67" s="95"/>
      <c r="N67" s="27"/>
      <c r="O67" s="27"/>
      <c r="P67" s="27"/>
      <c r="R67" s="4">
        <f t="shared" ref="R67:W67" si="55">ROUND(SUM(R57:R66),0)</f>
        <v>0</v>
      </c>
      <c r="S67" s="4">
        <f t="shared" si="55"/>
        <v>0</v>
      </c>
      <c r="T67" s="18">
        <f t="shared" si="55"/>
        <v>0</v>
      </c>
      <c r="U67" s="21">
        <f t="shared" si="55"/>
        <v>0</v>
      </c>
      <c r="V67" s="4">
        <f t="shared" si="55"/>
        <v>0</v>
      </c>
      <c r="W67" s="4">
        <f t="shared" si="55"/>
        <v>0</v>
      </c>
      <c r="Y67" s="4">
        <f>ROUND(SUM(Y57:Y66),0)</f>
        <v>0</v>
      </c>
      <c r="Z67" s="18">
        <f>ROUND(SUM(Z57:Z66),0)</f>
        <v>0</v>
      </c>
      <c r="AA67" s="21">
        <f>ROUND(SUM(AA57:AA66),0)</f>
        <v>0</v>
      </c>
      <c r="AB67" s="4">
        <f>ROUND(SUM(AB57:AB66),0)</f>
        <v>0</v>
      </c>
    </row>
    <row r="68" spans="1:28" ht="13" x14ac:dyDescent="0.25">
      <c r="B68" s="1"/>
      <c r="C68" s="23"/>
      <c r="D68" s="23"/>
      <c r="E68" s="33"/>
      <c r="F68" s="33"/>
      <c r="G68" s="24"/>
      <c r="H68" s="24"/>
      <c r="I68" s="95"/>
      <c r="J68" s="27"/>
      <c r="K68" s="27"/>
      <c r="L68" s="27"/>
      <c r="M68" s="95"/>
      <c r="N68" s="27"/>
      <c r="O68" s="27"/>
      <c r="P68" s="27"/>
    </row>
    <row r="69" spans="1:28" s="22" customFormat="1" ht="13" x14ac:dyDescent="0.3">
      <c r="A69" s="26">
        <v>6</v>
      </c>
      <c r="B69" s="351" t="s">
        <v>101</v>
      </c>
      <c r="C69" s="362"/>
      <c r="D69" s="362"/>
      <c r="E69" s="362"/>
      <c r="F69" s="362"/>
      <c r="G69" s="362"/>
      <c r="H69" s="363"/>
      <c r="I69" s="95"/>
      <c r="J69" s="27"/>
      <c r="K69" s="27"/>
      <c r="L69" s="27"/>
      <c r="M69" s="95"/>
      <c r="N69" s="27"/>
      <c r="O69" s="27"/>
      <c r="P69" s="27"/>
      <c r="R69" s="2" t="s">
        <v>111</v>
      </c>
      <c r="S69" s="2" t="s">
        <v>112</v>
      </c>
      <c r="T69" s="16" t="s">
        <v>113</v>
      </c>
      <c r="U69" s="19" t="s">
        <v>111</v>
      </c>
      <c r="V69" s="2" t="s">
        <v>112</v>
      </c>
      <c r="W69" s="2" t="s">
        <v>113</v>
      </c>
      <c r="Y69" s="2" t="s">
        <v>118</v>
      </c>
      <c r="Z69" s="16" t="s">
        <v>119</v>
      </c>
      <c r="AA69" s="19" t="s">
        <v>118</v>
      </c>
      <c r="AB69" s="2" t="s">
        <v>119</v>
      </c>
    </row>
    <row r="70" spans="1:28" ht="12.5" x14ac:dyDescent="0.25">
      <c r="A70" s="28" t="s">
        <v>53</v>
      </c>
      <c r="B70" s="507" t="s">
        <v>329</v>
      </c>
      <c r="C70" s="499"/>
      <c r="D70" s="23"/>
      <c r="E70" s="500"/>
      <c r="F70" s="503"/>
      <c r="G70" s="30">
        <f t="shared" ref="G70:G76" si="56">E70+F70</f>
        <v>0</v>
      </c>
      <c r="H70" s="30">
        <f t="shared" ref="H70:H76" si="57">C70-G70</f>
        <v>0</v>
      </c>
      <c r="I70" s="95" t="str">
        <f t="shared" ref="I70:I76" si="58">IF(AND($C70="",$E70="",$F70=""),"",IF(AND(OR($C70&lt;&gt;"",$G70&lt;&gt;""),OR(J70="",K70="")),"Sélectionnez! -&gt;",""))</f>
        <v/>
      </c>
      <c r="J70" s="110"/>
      <c r="K70" s="110"/>
      <c r="L70" s="3" t="str">
        <f t="shared" ref="L70:L76" si="59">IF(J70=K70,"-", "Changement de répartition")</f>
        <v>-</v>
      </c>
      <c r="M70" s="95" t="str">
        <f t="shared" ref="M70:M76" si="60">IF(AND($C70="",$E70="",$F70=""),"",IF(AND(OR($C70&lt;&gt;"",$G70&lt;&gt;""),OR(N70="",O70="")),"Sélectionnez! -&gt;",""))</f>
        <v/>
      </c>
      <c r="N70" s="110"/>
      <c r="O70" s="110"/>
      <c r="P70" s="3" t="str">
        <f t="shared" ref="P70:P76" si="61">IF(N70=O70,"-","Changement d'origine")</f>
        <v>-</v>
      </c>
      <c r="Q70" s="44"/>
      <c r="R70" s="3" t="str">
        <f t="shared" ref="R70:R76" si="62">IF(J70="Interne",C70,"-")</f>
        <v>-</v>
      </c>
      <c r="S70" s="3" t="str">
        <f t="shared" ref="S70:S76" si="63">IF(J70="Apparenté",C70,"-")</f>
        <v>-</v>
      </c>
      <c r="T70" s="17" t="str">
        <f t="shared" ref="T70:T76" si="64">IF(J70="Externe",C70,"-")</f>
        <v>-</v>
      </c>
      <c r="U70" s="20" t="str">
        <f t="shared" ref="U70:U76" si="65">IF(K70="Interne",G70,"-")</f>
        <v>-</v>
      </c>
      <c r="V70" s="3" t="str">
        <f t="shared" ref="V70:V76" si="66">IF(K70="Apparenté",G70,"-")</f>
        <v>-</v>
      </c>
      <c r="W70" s="3" t="str">
        <f t="shared" ref="W70:W76" si="67">IF(K70="Externe",G70,"-")</f>
        <v>-</v>
      </c>
      <c r="Y70" s="3" t="str">
        <f t="shared" ref="Y70:Y76" si="68">IF($N70="Canadien",IF($C70="","-",$C70),"-")</f>
        <v>-</v>
      </c>
      <c r="Z70" s="17" t="str">
        <f t="shared" ref="Z70:Z76" si="69">IF($N70="Non-Canadien",IF($C70="","-",$C70),"-")</f>
        <v>-</v>
      </c>
      <c r="AA70" s="20" t="str">
        <f t="shared" ref="AA70:AA76" si="70">IF($O70="Canadien",IF($G70=0,"-",$G70),"-")</f>
        <v>-</v>
      </c>
      <c r="AB70" s="3" t="str">
        <f t="shared" ref="AB70:AB76" si="71">IF($O70="Non-Canadien",IF($G70=0,"-",$G70),"-")</f>
        <v>-</v>
      </c>
    </row>
    <row r="71" spans="1:28" ht="12.5" x14ac:dyDescent="0.25">
      <c r="A71" s="28" t="s">
        <v>54</v>
      </c>
      <c r="B71" s="46" t="s">
        <v>132</v>
      </c>
      <c r="C71" s="499"/>
      <c r="D71" s="23"/>
      <c r="E71" s="500"/>
      <c r="F71" s="503"/>
      <c r="G71" s="30">
        <f t="shared" si="56"/>
        <v>0</v>
      </c>
      <c r="H71" s="30">
        <f t="shared" si="57"/>
        <v>0</v>
      </c>
      <c r="I71" s="95" t="str">
        <f t="shared" si="58"/>
        <v/>
      </c>
      <c r="J71" s="110"/>
      <c r="K71" s="110"/>
      <c r="L71" s="3" t="str">
        <f t="shared" si="59"/>
        <v>-</v>
      </c>
      <c r="M71" s="95" t="str">
        <f t="shared" si="60"/>
        <v/>
      </c>
      <c r="N71" s="110"/>
      <c r="O71" s="110"/>
      <c r="P71" s="3" t="str">
        <f t="shared" si="61"/>
        <v>-</v>
      </c>
      <c r="Q71" s="44"/>
      <c r="R71" s="3" t="str">
        <f t="shared" si="62"/>
        <v>-</v>
      </c>
      <c r="S71" s="3" t="str">
        <f t="shared" si="63"/>
        <v>-</v>
      </c>
      <c r="T71" s="17" t="str">
        <f t="shared" si="64"/>
        <v>-</v>
      </c>
      <c r="U71" s="20" t="str">
        <f t="shared" si="65"/>
        <v>-</v>
      </c>
      <c r="V71" s="3" t="str">
        <f t="shared" si="66"/>
        <v>-</v>
      </c>
      <c r="W71" s="3" t="str">
        <f t="shared" si="67"/>
        <v>-</v>
      </c>
      <c r="Y71" s="3" t="str">
        <f t="shared" si="68"/>
        <v>-</v>
      </c>
      <c r="Z71" s="17" t="str">
        <f t="shared" si="69"/>
        <v>-</v>
      </c>
      <c r="AA71" s="20" t="str">
        <f t="shared" si="70"/>
        <v>-</v>
      </c>
      <c r="AB71" s="3" t="str">
        <f t="shared" si="71"/>
        <v>-</v>
      </c>
    </row>
    <row r="72" spans="1:28" ht="12.5" x14ac:dyDescent="0.25">
      <c r="A72" s="28" t="s">
        <v>55</v>
      </c>
      <c r="B72" s="46" t="s">
        <v>133</v>
      </c>
      <c r="C72" s="499"/>
      <c r="D72" s="23"/>
      <c r="E72" s="500"/>
      <c r="F72" s="503"/>
      <c r="G72" s="30">
        <f t="shared" si="56"/>
        <v>0</v>
      </c>
      <c r="H72" s="30">
        <f t="shared" si="57"/>
        <v>0</v>
      </c>
      <c r="I72" s="95" t="str">
        <f t="shared" si="58"/>
        <v/>
      </c>
      <c r="J72" s="110"/>
      <c r="K72" s="110"/>
      <c r="L72" s="3" t="str">
        <f t="shared" si="59"/>
        <v>-</v>
      </c>
      <c r="M72" s="95" t="str">
        <f t="shared" si="60"/>
        <v/>
      </c>
      <c r="N72" s="110"/>
      <c r="O72" s="110"/>
      <c r="P72" s="3" t="str">
        <f t="shared" si="61"/>
        <v>-</v>
      </c>
      <c r="Q72" s="44"/>
      <c r="R72" s="3" t="str">
        <f t="shared" si="62"/>
        <v>-</v>
      </c>
      <c r="S72" s="3" t="str">
        <f t="shared" si="63"/>
        <v>-</v>
      </c>
      <c r="T72" s="17" t="str">
        <f t="shared" si="64"/>
        <v>-</v>
      </c>
      <c r="U72" s="20" t="str">
        <f t="shared" si="65"/>
        <v>-</v>
      </c>
      <c r="V72" s="3" t="str">
        <f t="shared" si="66"/>
        <v>-</v>
      </c>
      <c r="W72" s="3" t="str">
        <f t="shared" si="67"/>
        <v>-</v>
      </c>
      <c r="Y72" s="3" t="str">
        <f t="shared" si="68"/>
        <v>-</v>
      </c>
      <c r="Z72" s="17" t="str">
        <f t="shared" si="69"/>
        <v>-</v>
      </c>
      <c r="AA72" s="20" t="str">
        <f t="shared" si="70"/>
        <v>-</v>
      </c>
      <c r="AB72" s="3" t="str">
        <f t="shared" si="71"/>
        <v>-</v>
      </c>
    </row>
    <row r="73" spans="1:28" ht="12.5" x14ac:dyDescent="0.25">
      <c r="A73" s="28" t="s">
        <v>56</v>
      </c>
      <c r="B73" s="46" t="s">
        <v>330</v>
      </c>
      <c r="C73" s="499"/>
      <c r="D73" s="23"/>
      <c r="E73" s="500"/>
      <c r="F73" s="503"/>
      <c r="G73" s="30">
        <f t="shared" si="56"/>
        <v>0</v>
      </c>
      <c r="H73" s="30">
        <f t="shared" si="57"/>
        <v>0</v>
      </c>
      <c r="I73" s="95" t="str">
        <f t="shared" si="58"/>
        <v/>
      </c>
      <c r="J73" s="110"/>
      <c r="K73" s="110"/>
      <c r="L73" s="3" t="str">
        <f t="shared" si="59"/>
        <v>-</v>
      </c>
      <c r="M73" s="95" t="str">
        <f t="shared" si="60"/>
        <v/>
      </c>
      <c r="N73" s="110"/>
      <c r="O73" s="110"/>
      <c r="P73" s="3" t="str">
        <f t="shared" si="61"/>
        <v>-</v>
      </c>
      <c r="Q73" s="44"/>
      <c r="R73" s="3" t="str">
        <f t="shared" si="62"/>
        <v>-</v>
      </c>
      <c r="S73" s="3" t="str">
        <f t="shared" si="63"/>
        <v>-</v>
      </c>
      <c r="T73" s="17" t="str">
        <f t="shared" si="64"/>
        <v>-</v>
      </c>
      <c r="U73" s="20" t="str">
        <f t="shared" si="65"/>
        <v>-</v>
      </c>
      <c r="V73" s="3" t="str">
        <f t="shared" si="66"/>
        <v>-</v>
      </c>
      <c r="W73" s="3" t="str">
        <f t="shared" si="67"/>
        <v>-</v>
      </c>
      <c r="Y73" s="3" t="str">
        <f t="shared" si="68"/>
        <v>-</v>
      </c>
      <c r="Z73" s="17" t="str">
        <f t="shared" si="69"/>
        <v>-</v>
      </c>
      <c r="AA73" s="20" t="str">
        <f t="shared" si="70"/>
        <v>-</v>
      </c>
      <c r="AB73" s="3" t="str">
        <f t="shared" si="71"/>
        <v>-</v>
      </c>
    </row>
    <row r="74" spans="1:28" ht="12.5" x14ac:dyDescent="0.25">
      <c r="A74" s="28" t="s">
        <v>204</v>
      </c>
      <c r="B74" s="46" t="s">
        <v>134</v>
      </c>
      <c r="C74" s="499"/>
      <c r="D74" s="23"/>
      <c r="E74" s="500"/>
      <c r="F74" s="503"/>
      <c r="G74" s="30">
        <f t="shared" si="56"/>
        <v>0</v>
      </c>
      <c r="H74" s="30">
        <f t="shared" si="57"/>
        <v>0</v>
      </c>
      <c r="I74" s="95" t="str">
        <f t="shared" si="58"/>
        <v/>
      </c>
      <c r="J74" s="110"/>
      <c r="K74" s="110"/>
      <c r="L74" s="3" t="str">
        <f t="shared" si="59"/>
        <v>-</v>
      </c>
      <c r="M74" s="95" t="str">
        <f t="shared" si="60"/>
        <v/>
      </c>
      <c r="N74" s="110"/>
      <c r="O74" s="110"/>
      <c r="P74" s="3" t="str">
        <f t="shared" si="61"/>
        <v>-</v>
      </c>
      <c r="Q74" s="44"/>
      <c r="R74" s="3" t="str">
        <f t="shared" si="62"/>
        <v>-</v>
      </c>
      <c r="S74" s="3" t="str">
        <f t="shared" si="63"/>
        <v>-</v>
      </c>
      <c r="T74" s="17" t="str">
        <f t="shared" si="64"/>
        <v>-</v>
      </c>
      <c r="U74" s="20" t="str">
        <f t="shared" si="65"/>
        <v>-</v>
      </c>
      <c r="V74" s="3" t="str">
        <f t="shared" si="66"/>
        <v>-</v>
      </c>
      <c r="W74" s="3" t="str">
        <f t="shared" si="67"/>
        <v>-</v>
      </c>
      <c r="Y74" s="3" t="str">
        <f t="shared" si="68"/>
        <v>-</v>
      </c>
      <c r="Z74" s="17" t="str">
        <f t="shared" si="69"/>
        <v>-</v>
      </c>
      <c r="AA74" s="20" t="str">
        <f t="shared" si="70"/>
        <v>-</v>
      </c>
      <c r="AB74" s="3" t="str">
        <f t="shared" si="71"/>
        <v>-</v>
      </c>
    </row>
    <row r="75" spans="1:28" ht="12.5" x14ac:dyDescent="0.25">
      <c r="A75" s="28" t="s">
        <v>57</v>
      </c>
      <c r="B75" s="46" t="s">
        <v>203</v>
      </c>
      <c r="C75" s="499"/>
      <c r="D75" s="23"/>
      <c r="E75" s="500"/>
      <c r="F75" s="503"/>
      <c r="G75" s="30">
        <f t="shared" si="56"/>
        <v>0</v>
      </c>
      <c r="H75" s="30">
        <f t="shared" si="57"/>
        <v>0</v>
      </c>
      <c r="I75" s="95" t="str">
        <f t="shared" si="58"/>
        <v/>
      </c>
      <c r="J75" s="110"/>
      <c r="K75" s="110"/>
      <c r="L75" s="3" t="str">
        <f t="shared" si="59"/>
        <v>-</v>
      </c>
      <c r="M75" s="95" t="str">
        <f t="shared" si="60"/>
        <v/>
      </c>
      <c r="N75" s="110"/>
      <c r="O75" s="110"/>
      <c r="P75" s="3" t="str">
        <f t="shared" si="61"/>
        <v>-</v>
      </c>
      <c r="Q75" s="44"/>
      <c r="R75" s="3" t="str">
        <f t="shared" si="62"/>
        <v>-</v>
      </c>
      <c r="S75" s="3" t="str">
        <f t="shared" si="63"/>
        <v>-</v>
      </c>
      <c r="T75" s="17" t="str">
        <f t="shared" si="64"/>
        <v>-</v>
      </c>
      <c r="U75" s="20" t="str">
        <f t="shared" si="65"/>
        <v>-</v>
      </c>
      <c r="V75" s="3" t="str">
        <f t="shared" si="66"/>
        <v>-</v>
      </c>
      <c r="W75" s="3" t="str">
        <f t="shared" si="67"/>
        <v>-</v>
      </c>
      <c r="Y75" s="3" t="str">
        <f t="shared" si="68"/>
        <v>-</v>
      </c>
      <c r="Z75" s="17" t="str">
        <f t="shared" si="69"/>
        <v>-</v>
      </c>
      <c r="AA75" s="20" t="str">
        <f t="shared" si="70"/>
        <v>-</v>
      </c>
      <c r="AB75" s="3" t="str">
        <f t="shared" si="71"/>
        <v>-</v>
      </c>
    </row>
    <row r="76" spans="1:28" ht="12.75" customHeight="1" x14ac:dyDescent="0.25">
      <c r="A76" s="28"/>
      <c r="B76" s="46"/>
      <c r="C76" s="499"/>
      <c r="D76" s="23"/>
      <c r="E76" s="500"/>
      <c r="F76" s="503"/>
      <c r="G76" s="30">
        <f t="shared" si="56"/>
        <v>0</v>
      </c>
      <c r="H76" s="30">
        <f t="shared" si="57"/>
        <v>0</v>
      </c>
      <c r="I76" s="95" t="str">
        <f t="shared" si="58"/>
        <v/>
      </c>
      <c r="J76" s="110"/>
      <c r="K76" s="110"/>
      <c r="L76" s="3" t="str">
        <f t="shared" si="59"/>
        <v>-</v>
      </c>
      <c r="M76" s="95" t="str">
        <f t="shared" si="60"/>
        <v/>
      </c>
      <c r="N76" s="110"/>
      <c r="O76" s="110"/>
      <c r="P76" s="3" t="str">
        <f t="shared" si="61"/>
        <v>-</v>
      </c>
      <c r="Q76" s="44"/>
      <c r="R76" s="3" t="str">
        <f t="shared" si="62"/>
        <v>-</v>
      </c>
      <c r="S76" s="3" t="str">
        <f t="shared" si="63"/>
        <v>-</v>
      </c>
      <c r="T76" s="17" t="str">
        <f t="shared" si="64"/>
        <v>-</v>
      </c>
      <c r="U76" s="20" t="str">
        <f t="shared" si="65"/>
        <v>-</v>
      </c>
      <c r="V76" s="3" t="str">
        <f t="shared" si="66"/>
        <v>-</v>
      </c>
      <c r="W76" s="3" t="str">
        <f t="shared" si="67"/>
        <v>-</v>
      </c>
      <c r="Y76" s="3" t="str">
        <f t="shared" si="68"/>
        <v>-</v>
      </c>
      <c r="Z76" s="17" t="str">
        <f t="shared" si="69"/>
        <v>-</v>
      </c>
      <c r="AA76" s="20" t="str">
        <f t="shared" si="70"/>
        <v>-</v>
      </c>
      <c r="AB76" s="3" t="str">
        <f t="shared" si="71"/>
        <v>-</v>
      </c>
    </row>
    <row r="77" spans="1:28" s="22" customFormat="1" ht="12.75" customHeight="1" x14ac:dyDescent="0.3">
      <c r="A77" s="26">
        <v>6</v>
      </c>
      <c r="B77" s="47" t="s">
        <v>131</v>
      </c>
      <c r="C77" s="32">
        <f>ROUND(SUM(C70:C76),0)</f>
        <v>0</v>
      </c>
      <c r="D77" s="45"/>
      <c r="E77" s="32">
        <f>ROUND(SUM(E70:E76),0)</f>
        <v>0</v>
      </c>
      <c r="F77" s="48">
        <f>ROUND(SUM(F70:F76),0)</f>
        <v>0</v>
      </c>
      <c r="G77" s="32">
        <f>ROUND(SUM(G70:G76),0)</f>
        <v>0</v>
      </c>
      <c r="H77" s="32">
        <f>SUM(H70:H76)</f>
        <v>0</v>
      </c>
      <c r="I77" s="95"/>
      <c r="J77" s="27"/>
      <c r="K77" s="27"/>
      <c r="L77" s="27"/>
      <c r="M77" s="95"/>
      <c r="N77" s="27"/>
      <c r="O77" s="27"/>
      <c r="P77" s="27"/>
      <c r="R77" s="4">
        <f t="shared" ref="R77:W77" si="72">ROUND(SUM(R70:R76),0)</f>
        <v>0</v>
      </c>
      <c r="S77" s="4">
        <f t="shared" si="72"/>
        <v>0</v>
      </c>
      <c r="T77" s="18">
        <f t="shared" si="72"/>
        <v>0</v>
      </c>
      <c r="U77" s="21">
        <f t="shared" si="72"/>
        <v>0</v>
      </c>
      <c r="V77" s="4">
        <f t="shared" si="72"/>
        <v>0</v>
      </c>
      <c r="W77" s="4">
        <f t="shared" si="72"/>
        <v>0</v>
      </c>
      <c r="Y77" s="4">
        <f>ROUND(SUM(Y70:Y76),0)</f>
        <v>0</v>
      </c>
      <c r="Z77" s="18">
        <f>ROUND(SUM(Z70:Z76),0)</f>
        <v>0</v>
      </c>
      <c r="AA77" s="21">
        <f>ROUND(SUM(AA70:AA76),0)</f>
        <v>0</v>
      </c>
      <c r="AB77" s="4">
        <f>ROUND(SUM(AB70:AB76),0)</f>
        <v>0</v>
      </c>
    </row>
    <row r="78" spans="1:28" ht="12.75" customHeight="1" x14ac:dyDescent="0.25">
      <c r="B78" s="1"/>
      <c r="I78" s="95"/>
      <c r="J78" s="27"/>
      <c r="K78" s="27"/>
      <c r="L78" s="27"/>
      <c r="M78" s="95"/>
      <c r="N78" s="27"/>
      <c r="O78" s="27"/>
      <c r="P78" s="27"/>
    </row>
    <row r="79" spans="1:28" s="22" customFormat="1" ht="12.75" customHeight="1" x14ac:dyDescent="0.3">
      <c r="A79" s="26">
        <v>7</v>
      </c>
      <c r="B79" s="351" t="s">
        <v>135</v>
      </c>
      <c r="C79" s="362"/>
      <c r="D79" s="362"/>
      <c r="E79" s="362"/>
      <c r="F79" s="362"/>
      <c r="G79" s="362"/>
      <c r="H79" s="363"/>
      <c r="I79" s="95"/>
      <c r="J79" s="27"/>
      <c r="K79" s="27"/>
      <c r="L79" s="27"/>
      <c r="M79" s="95"/>
      <c r="N79" s="27"/>
      <c r="O79" s="27"/>
      <c r="P79" s="27"/>
      <c r="R79" s="2" t="s">
        <v>111</v>
      </c>
      <c r="S79" s="2" t="s">
        <v>112</v>
      </c>
      <c r="T79" s="16" t="s">
        <v>113</v>
      </c>
      <c r="U79" s="19" t="s">
        <v>111</v>
      </c>
      <c r="V79" s="2" t="s">
        <v>112</v>
      </c>
      <c r="W79" s="2" t="s">
        <v>113</v>
      </c>
      <c r="Y79" s="2" t="s">
        <v>118</v>
      </c>
      <c r="Z79" s="16" t="s">
        <v>119</v>
      </c>
      <c r="AA79" s="19" t="s">
        <v>118</v>
      </c>
      <c r="AB79" s="2" t="s">
        <v>119</v>
      </c>
    </row>
    <row r="80" spans="1:28" ht="12.5" x14ac:dyDescent="0.25">
      <c r="A80" s="28" t="s">
        <v>58</v>
      </c>
      <c r="B80" s="507" t="s">
        <v>332</v>
      </c>
      <c r="C80" s="499"/>
      <c r="D80" s="23"/>
      <c r="E80" s="500"/>
      <c r="F80" s="503"/>
      <c r="G80" s="30">
        <f t="shared" ref="G80:G88" si="73">E80+F80</f>
        <v>0</v>
      </c>
      <c r="H80" s="30">
        <f t="shared" ref="H80:H88" si="74">C80-G80</f>
        <v>0</v>
      </c>
      <c r="I80" s="95" t="str">
        <f t="shared" ref="I80:I88" si="75">IF(AND($C80="",$E80="",$F80=""),"",IF(AND(OR($C80&lt;&gt;"",$G80&lt;&gt;""),OR(J80="",K80="")),"Sélectionnez! -&gt;",""))</f>
        <v/>
      </c>
      <c r="J80" s="110"/>
      <c r="K80" s="110"/>
      <c r="L80" s="3" t="str">
        <f t="shared" ref="L80:L88" si="76">IF(J80=K80,"-", "Changement de répartition")</f>
        <v>-</v>
      </c>
      <c r="M80" s="95" t="str">
        <f t="shared" ref="M80:M88" si="77">IF(AND($C80="",$E80="",$F80=""),"",IF(AND(OR($C80&lt;&gt;"",$G80&lt;&gt;""),OR(N80="",O80="")),"Sélectionnez! -&gt;",""))</f>
        <v/>
      </c>
      <c r="N80" s="110"/>
      <c r="O80" s="110"/>
      <c r="P80" s="3" t="str">
        <f t="shared" ref="P80:P88" si="78">IF(N80=O80,"-","Changement d'origine")</f>
        <v>-</v>
      </c>
      <c r="Q80" s="44"/>
      <c r="R80" s="3" t="str">
        <f t="shared" ref="R80:R88" si="79">IF(J80="Interne",C80,"-")</f>
        <v>-</v>
      </c>
      <c r="S80" s="3" t="str">
        <f t="shared" ref="S80:S88" si="80">IF(J80="Apparenté",C80,"-")</f>
        <v>-</v>
      </c>
      <c r="T80" s="17" t="str">
        <f t="shared" ref="T80:T88" si="81">IF(J80="Externe",C80,"-")</f>
        <v>-</v>
      </c>
      <c r="U80" s="20" t="str">
        <f t="shared" ref="U80:U88" si="82">IF(K80="Interne",G80,"-")</f>
        <v>-</v>
      </c>
      <c r="V80" s="3" t="str">
        <f t="shared" ref="V80:V88" si="83">IF(K80="Apparenté",G80,"-")</f>
        <v>-</v>
      </c>
      <c r="W80" s="3" t="str">
        <f t="shared" ref="W80:W88" si="84">IF(K80="Externe",G80,"-")</f>
        <v>-</v>
      </c>
      <c r="Y80" s="3" t="str">
        <f t="shared" ref="Y80:Y88" si="85">IF($N80="Canadien",IF($C80="","-",$C80),"-")</f>
        <v>-</v>
      </c>
      <c r="Z80" s="17" t="str">
        <f t="shared" ref="Z80:Z88" si="86">IF($N80="Non-Canadien",IF($C80="","-",$C80),"-")</f>
        <v>-</v>
      </c>
      <c r="AA80" s="20" t="str">
        <f t="shared" ref="AA80:AA88" si="87">IF($O80="Canadien",IF($G80=0,"-",$G80),"-")</f>
        <v>-</v>
      </c>
      <c r="AB80" s="3" t="str">
        <f t="shared" ref="AB80:AB88" si="88">IF($O80="Non-Canadien",IF($G80=0,"-",$G80),"-")</f>
        <v>-</v>
      </c>
    </row>
    <row r="81" spans="1:28" ht="12.5" x14ac:dyDescent="0.25">
      <c r="A81" s="28" t="s">
        <v>59</v>
      </c>
      <c r="B81" s="46" t="s">
        <v>333</v>
      </c>
      <c r="C81" s="499"/>
      <c r="D81" s="23"/>
      <c r="E81" s="500"/>
      <c r="F81" s="503"/>
      <c r="G81" s="30">
        <f t="shared" si="73"/>
        <v>0</v>
      </c>
      <c r="H81" s="30">
        <f t="shared" si="74"/>
        <v>0</v>
      </c>
      <c r="I81" s="95" t="str">
        <f t="shared" si="75"/>
        <v/>
      </c>
      <c r="J81" s="110"/>
      <c r="K81" s="110"/>
      <c r="L81" s="3" t="str">
        <f t="shared" si="76"/>
        <v>-</v>
      </c>
      <c r="M81" s="95" t="str">
        <f t="shared" si="77"/>
        <v/>
      </c>
      <c r="N81" s="110"/>
      <c r="O81" s="110"/>
      <c r="P81" s="3" t="str">
        <f t="shared" si="78"/>
        <v>-</v>
      </c>
      <c r="Q81" s="44"/>
      <c r="R81" s="3" t="str">
        <f t="shared" si="79"/>
        <v>-</v>
      </c>
      <c r="S81" s="3" t="str">
        <f t="shared" si="80"/>
        <v>-</v>
      </c>
      <c r="T81" s="17" t="str">
        <f t="shared" si="81"/>
        <v>-</v>
      </c>
      <c r="U81" s="20" t="str">
        <f t="shared" si="82"/>
        <v>-</v>
      </c>
      <c r="V81" s="3" t="str">
        <f t="shared" si="83"/>
        <v>-</v>
      </c>
      <c r="W81" s="3" t="str">
        <f t="shared" si="84"/>
        <v>-</v>
      </c>
      <c r="Y81" s="3" t="str">
        <f t="shared" si="85"/>
        <v>-</v>
      </c>
      <c r="Z81" s="17" t="str">
        <f t="shared" si="86"/>
        <v>-</v>
      </c>
      <c r="AA81" s="20" t="str">
        <f t="shared" si="87"/>
        <v>-</v>
      </c>
      <c r="AB81" s="3" t="str">
        <f t="shared" si="88"/>
        <v>-</v>
      </c>
    </row>
    <row r="82" spans="1:28" ht="12.5" x14ac:dyDescent="0.25">
      <c r="A82" s="28" t="s">
        <v>60</v>
      </c>
      <c r="B82" s="46" t="s">
        <v>334</v>
      </c>
      <c r="C82" s="499"/>
      <c r="D82" s="23"/>
      <c r="E82" s="500"/>
      <c r="F82" s="503"/>
      <c r="G82" s="30">
        <f t="shared" si="73"/>
        <v>0</v>
      </c>
      <c r="H82" s="30">
        <f t="shared" si="74"/>
        <v>0</v>
      </c>
      <c r="I82" s="95" t="str">
        <f t="shared" si="75"/>
        <v/>
      </c>
      <c r="J82" s="110"/>
      <c r="K82" s="110"/>
      <c r="L82" s="3" t="str">
        <f t="shared" si="76"/>
        <v>-</v>
      </c>
      <c r="M82" s="95" t="str">
        <f t="shared" si="77"/>
        <v/>
      </c>
      <c r="N82" s="110"/>
      <c r="O82" s="110"/>
      <c r="P82" s="3" t="str">
        <f t="shared" si="78"/>
        <v>-</v>
      </c>
      <c r="Q82" s="44"/>
      <c r="R82" s="3" t="str">
        <f t="shared" si="79"/>
        <v>-</v>
      </c>
      <c r="S82" s="3" t="str">
        <f t="shared" si="80"/>
        <v>-</v>
      </c>
      <c r="T82" s="17" t="str">
        <f t="shared" si="81"/>
        <v>-</v>
      </c>
      <c r="U82" s="20" t="str">
        <f t="shared" si="82"/>
        <v>-</v>
      </c>
      <c r="V82" s="3" t="str">
        <f t="shared" si="83"/>
        <v>-</v>
      </c>
      <c r="W82" s="3" t="str">
        <f t="shared" si="84"/>
        <v>-</v>
      </c>
      <c r="Y82" s="3" t="str">
        <f t="shared" si="85"/>
        <v>-</v>
      </c>
      <c r="Z82" s="17" t="str">
        <f t="shared" si="86"/>
        <v>-</v>
      </c>
      <c r="AA82" s="20" t="str">
        <f t="shared" si="87"/>
        <v>-</v>
      </c>
      <c r="AB82" s="3" t="str">
        <f t="shared" si="88"/>
        <v>-</v>
      </c>
    </row>
    <row r="83" spans="1:28" ht="12.5" x14ac:dyDescent="0.25">
      <c r="A83" s="28" t="s">
        <v>61</v>
      </c>
      <c r="B83" s="46" t="s">
        <v>335</v>
      </c>
      <c r="C83" s="499"/>
      <c r="D83" s="23"/>
      <c r="E83" s="500"/>
      <c r="F83" s="503"/>
      <c r="G83" s="30">
        <f t="shared" si="73"/>
        <v>0</v>
      </c>
      <c r="H83" s="30">
        <f t="shared" si="74"/>
        <v>0</v>
      </c>
      <c r="I83" s="95" t="str">
        <f t="shared" si="75"/>
        <v/>
      </c>
      <c r="J83" s="110"/>
      <c r="K83" s="110"/>
      <c r="L83" s="3" t="str">
        <f t="shared" si="76"/>
        <v>-</v>
      </c>
      <c r="M83" s="95" t="str">
        <f t="shared" si="77"/>
        <v/>
      </c>
      <c r="N83" s="110"/>
      <c r="O83" s="110"/>
      <c r="P83" s="3" t="str">
        <f t="shared" si="78"/>
        <v>-</v>
      </c>
      <c r="Q83" s="44"/>
      <c r="R83" s="3" t="str">
        <f t="shared" si="79"/>
        <v>-</v>
      </c>
      <c r="S83" s="3" t="str">
        <f t="shared" si="80"/>
        <v>-</v>
      </c>
      <c r="T83" s="17" t="str">
        <f t="shared" si="81"/>
        <v>-</v>
      </c>
      <c r="U83" s="20" t="str">
        <f t="shared" si="82"/>
        <v>-</v>
      </c>
      <c r="V83" s="3" t="str">
        <f t="shared" si="83"/>
        <v>-</v>
      </c>
      <c r="W83" s="3" t="str">
        <f t="shared" si="84"/>
        <v>-</v>
      </c>
      <c r="Y83" s="3" t="str">
        <f t="shared" si="85"/>
        <v>-</v>
      </c>
      <c r="Z83" s="17" t="str">
        <f t="shared" si="86"/>
        <v>-</v>
      </c>
      <c r="AA83" s="20" t="str">
        <f t="shared" si="87"/>
        <v>-</v>
      </c>
      <c r="AB83" s="3" t="str">
        <f t="shared" si="88"/>
        <v>-</v>
      </c>
    </row>
    <row r="84" spans="1:28" ht="12.5" x14ac:dyDescent="0.25">
      <c r="A84" s="28" t="s">
        <v>62</v>
      </c>
      <c r="B84" s="46" t="s">
        <v>218</v>
      </c>
      <c r="C84" s="499"/>
      <c r="D84" s="23"/>
      <c r="E84" s="500"/>
      <c r="F84" s="503"/>
      <c r="G84" s="30">
        <f t="shared" si="73"/>
        <v>0</v>
      </c>
      <c r="H84" s="30">
        <f t="shared" si="74"/>
        <v>0</v>
      </c>
      <c r="I84" s="95" t="str">
        <f t="shared" si="75"/>
        <v/>
      </c>
      <c r="J84" s="110"/>
      <c r="K84" s="110"/>
      <c r="L84" s="3" t="str">
        <f t="shared" si="76"/>
        <v>-</v>
      </c>
      <c r="M84" s="95" t="str">
        <f t="shared" si="77"/>
        <v/>
      </c>
      <c r="N84" s="110"/>
      <c r="O84" s="110"/>
      <c r="P84" s="3" t="str">
        <f t="shared" si="78"/>
        <v>-</v>
      </c>
      <c r="Q84" s="44"/>
      <c r="R84" s="3" t="str">
        <f t="shared" si="79"/>
        <v>-</v>
      </c>
      <c r="S84" s="3" t="str">
        <f t="shared" si="80"/>
        <v>-</v>
      </c>
      <c r="T84" s="17" t="str">
        <f t="shared" si="81"/>
        <v>-</v>
      </c>
      <c r="U84" s="20" t="str">
        <f t="shared" si="82"/>
        <v>-</v>
      </c>
      <c r="V84" s="3" t="str">
        <f t="shared" si="83"/>
        <v>-</v>
      </c>
      <c r="W84" s="3" t="str">
        <f t="shared" si="84"/>
        <v>-</v>
      </c>
      <c r="Y84" s="3" t="str">
        <f t="shared" si="85"/>
        <v>-</v>
      </c>
      <c r="Z84" s="17" t="str">
        <f t="shared" si="86"/>
        <v>-</v>
      </c>
      <c r="AA84" s="20" t="str">
        <f t="shared" si="87"/>
        <v>-</v>
      </c>
      <c r="AB84" s="3" t="str">
        <f t="shared" si="88"/>
        <v>-</v>
      </c>
    </row>
    <row r="85" spans="1:28" ht="12.5" x14ac:dyDescent="0.25">
      <c r="A85" s="28" t="s">
        <v>63</v>
      </c>
      <c r="B85" s="46" t="s">
        <v>336</v>
      </c>
      <c r="C85" s="499"/>
      <c r="D85" s="23"/>
      <c r="E85" s="500"/>
      <c r="F85" s="503"/>
      <c r="G85" s="30">
        <f t="shared" si="73"/>
        <v>0</v>
      </c>
      <c r="H85" s="30">
        <f t="shared" si="74"/>
        <v>0</v>
      </c>
      <c r="I85" s="95" t="str">
        <f t="shared" si="75"/>
        <v/>
      </c>
      <c r="J85" s="110"/>
      <c r="K85" s="110"/>
      <c r="L85" s="3" t="str">
        <f t="shared" si="76"/>
        <v>-</v>
      </c>
      <c r="M85" s="95" t="str">
        <f t="shared" si="77"/>
        <v/>
      </c>
      <c r="N85" s="110"/>
      <c r="O85" s="110"/>
      <c r="P85" s="3" t="str">
        <f t="shared" si="78"/>
        <v>-</v>
      </c>
      <c r="Q85" s="44"/>
      <c r="R85" s="3" t="str">
        <f t="shared" si="79"/>
        <v>-</v>
      </c>
      <c r="S85" s="3" t="str">
        <f t="shared" si="80"/>
        <v>-</v>
      </c>
      <c r="T85" s="17" t="str">
        <f t="shared" si="81"/>
        <v>-</v>
      </c>
      <c r="U85" s="20" t="str">
        <f t="shared" si="82"/>
        <v>-</v>
      </c>
      <c r="V85" s="3" t="str">
        <f t="shared" si="83"/>
        <v>-</v>
      </c>
      <c r="W85" s="3" t="str">
        <f t="shared" si="84"/>
        <v>-</v>
      </c>
      <c r="Y85" s="3" t="str">
        <f t="shared" si="85"/>
        <v>-</v>
      </c>
      <c r="Z85" s="17" t="str">
        <f t="shared" si="86"/>
        <v>-</v>
      </c>
      <c r="AA85" s="20" t="str">
        <f t="shared" si="87"/>
        <v>-</v>
      </c>
      <c r="AB85" s="3" t="str">
        <f t="shared" si="88"/>
        <v>-</v>
      </c>
    </row>
    <row r="86" spans="1:28" ht="12.5" x14ac:dyDescent="0.25">
      <c r="A86" s="28" t="s">
        <v>64</v>
      </c>
      <c r="B86" s="46" t="s">
        <v>337</v>
      </c>
      <c r="C86" s="499"/>
      <c r="D86" s="23"/>
      <c r="E86" s="500"/>
      <c r="F86" s="503"/>
      <c r="G86" s="30">
        <f t="shared" si="73"/>
        <v>0</v>
      </c>
      <c r="H86" s="30">
        <f t="shared" si="74"/>
        <v>0</v>
      </c>
      <c r="I86" s="95" t="str">
        <f t="shared" si="75"/>
        <v/>
      </c>
      <c r="J86" s="110"/>
      <c r="K86" s="110"/>
      <c r="L86" s="3" t="str">
        <f t="shared" si="76"/>
        <v>-</v>
      </c>
      <c r="M86" s="95" t="str">
        <f t="shared" si="77"/>
        <v/>
      </c>
      <c r="N86" s="110"/>
      <c r="O86" s="110"/>
      <c r="P86" s="3" t="str">
        <f t="shared" si="78"/>
        <v>-</v>
      </c>
      <c r="Q86" s="44"/>
      <c r="R86" s="3" t="str">
        <f t="shared" si="79"/>
        <v>-</v>
      </c>
      <c r="S86" s="3" t="str">
        <f t="shared" si="80"/>
        <v>-</v>
      </c>
      <c r="T86" s="17" t="str">
        <f t="shared" si="81"/>
        <v>-</v>
      </c>
      <c r="U86" s="20" t="str">
        <f t="shared" si="82"/>
        <v>-</v>
      </c>
      <c r="V86" s="3" t="str">
        <f t="shared" si="83"/>
        <v>-</v>
      </c>
      <c r="W86" s="3" t="str">
        <f t="shared" si="84"/>
        <v>-</v>
      </c>
      <c r="Y86" s="3" t="str">
        <f t="shared" si="85"/>
        <v>-</v>
      </c>
      <c r="Z86" s="17" t="str">
        <f t="shared" si="86"/>
        <v>-</v>
      </c>
      <c r="AA86" s="20" t="str">
        <f t="shared" si="87"/>
        <v>-</v>
      </c>
      <c r="AB86" s="3" t="str">
        <f t="shared" si="88"/>
        <v>-</v>
      </c>
    </row>
    <row r="87" spans="1:28" ht="12.75" customHeight="1" x14ac:dyDescent="0.25">
      <c r="A87" s="28" t="s">
        <v>65</v>
      </c>
      <c r="B87" s="46" t="s">
        <v>203</v>
      </c>
      <c r="C87" s="499"/>
      <c r="D87" s="23"/>
      <c r="E87" s="500"/>
      <c r="F87" s="503"/>
      <c r="G87" s="30">
        <f t="shared" si="73"/>
        <v>0</v>
      </c>
      <c r="H87" s="30">
        <f t="shared" si="74"/>
        <v>0</v>
      </c>
      <c r="I87" s="95" t="str">
        <f t="shared" si="75"/>
        <v/>
      </c>
      <c r="J87" s="110"/>
      <c r="K87" s="110"/>
      <c r="L87" s="3" t="str">
        <f t="shared" si="76"/>
        <v>-</v>
      </c>
      <c r="M87" s="95" t="str">
        <f t="shared" si="77"/>
        <v/>
      </c>
      <c r="N87" s="110"/>
      <c r="O87" s="110"/>
      <c r="P87" s="3" t="str">
        <f t="shared" si="78"/>
        <v>-</v>
      </c>
      <c r="Q87" s="44"/>
      <c r="R87" s="3" t="str">
        <f t="shared" si="79"/>
        <v>-</v>
      </c>
      <c r="S87" s="3" t="str">
        <f t="shared" si="80"/>
        <v>-</v>
      </c>
      <c r="T87" s="17" t="str">
        <f t="shared" si="81"/>
        <v>-</v>
      </c>
      <c r="U87" s="20" t="str">
        <f t="shared" si="82"/>
        <v>-</v>
      </c>
      <c r="V87" s="3" t="str">
        <f t="shared" si="83"/>
        <v>-</v>
      </c>
      <c r="W87" s="3" t="str">
        <f t="shared" si="84"/>
        <v>-</v>
      </c>
      <c r="Y87" s="3" t="str">
        <f t="shared" si="85"/>
        <v>-</v>
      </c>
      <c r="Z87" s="17" t="str">
        <f t="shared" si="86"/>
        <v>-</v>
      </c>
      <c r="AA87" s="20" t="str">
        <f t="shared" si="87"/>
        <v>-</v>
      </c>
      <c r="AB87" s="3" t="str">
        <f t="shared" si="88"/>
        <v>-</v>
      </c>
    </row>
    <row r="88" spans="1:28" ht="12.75" customHeight="1" x14ac:dyDescent="0.25">
      <c r="A88" s="28"/>
      <c r="B88" s="46"/>
      <c r="C88" s="499"/>
      <c r="D88" s="23"/>
      <c r="E88" s="500"/>
      <c r="F88" s="503"/>
      <c r="G88" s="30">
        <f t="shared" si="73"/>
        <v>0</v>
      </c>
      <c r="H88" s="30">
        <f t="shared" si="74"/>
        <v>0</v>
      </c>
      <c r="I88" s="95" t="str">
        <f t="shared" si="75"/>
        <v/>
      </c>
      <c r="J88" s="110"/>
      <c r="K88" s="110"/>
      <c r="L88" s="3" t="str">
        <f t="shared" si="76"/>
        <v>-</v>
      </c>
      <c r="M88" s="95" t="str">
        <f t="shared" si="77"/>
        <v/>
      </c>
      <c r="N88" s="110"/>
      <c r="O88" s="110"/>
      <c r="P88" s="3" t="str">
        <f t="shared" si="78"/>
        <v>-</v>
      </c>
      <c r="Q88" s="44"/>
      <c r="R88" s="3" t="str">
        <f t="shared" si="79"/>
        <v>-</v>
      </c>
      <c r="S88" s="3" t="str">
        <f t="shared" si="80"/>
        <v>-</v>
      </c>
      <c r="T88" s="17" t="str">
        <f t="shared" si="81"/>
        <v>-</v>
      </c>
      <c r="U88" s="20" t="str">
        <f t="shared" si="82"/>
        <v>-</v>
      </c>
      <c r="V88" s="3" t="str">
        <f t="shared" si="83"/>
        <v>-</v>
      </c>
      <c r="W88" s="3" t="str">
        <f t="shared" si="84"/>
        <v>-</v>
      </c>
      <c r="Y88" s="3" t="str">
        <f t="shared" si="85"/>
        <v>-</v>
      </c>
      <c r="Z88" s="17" t="str">
        <f t="shared" si="86"/>
        <v>-</v>
      </c>
      <c r="AA88" s="20" t="str">
        <f t="shared" si="87"/>
        <v>-</v>
      </c>
      <c r="AB88" s="3" t="str">
        <f t="shared" si="88"/>
        <v>-</v>
      </c>
    </row>
    <row r="89" spans="1:28" s="22" customFormat="1" ht="12.75" customHeight="1" x14ac:dyDescent="0.3">
      <c r="A89" s="26">
        <v>7</v>
      </c>
      <c r="B89" s="47" t="s">
        <v>136</v>
      </c>
      <c r="C89" s="32">
        <f>ROUND(SUM(C80:C88),0)</f>
        <v>0</v>
      </c>
      <c r="D89" s="45"/>
      <c r="E89" s="32">
        <f>ROUND(SUM(E80:E88),0)</f>
        <v>0</v>
      </c>
      <c r="F89" s="48">
        <f>ROUND(SUM(F80:F88),0)</f>
        <v>0</v>
      </c>
      <c r="G89" s="32">
        <f>ROUND(SUM(G80:G88),0)</f>
        <v>0</v>
      </c>
      <c r="H89" s="32">
        <f>SUM(H80:H88)</f>
        <v>0</v>
      </c>
      <c r="I89" s="95"/>
      <c r="J89" s="27"/>
      <c r="K89" s="27"/>
      <c r="L89" s="27"/>
      <c r="M89" s="95"/>
      <c r="N89" s="27"/>
      <c r="O89" s="27"/>
      <c r="P89" s="27"/>
      <c r="R89" s="4">
        <f t="shared" ref="R89:W89" si="89">ROUND(SUM(R80:R88),0)</f>
        <v>0</v>
      </c>
      <c r="S89" s="4">
        <f t="shared" si="89"/>
        <v>0</v>
      </c>
      <c r="T89" s="18">
        <f t="shared" si="89"/>
        <v>0</v>
      </c>
      <c r="U89" s="21">
        <f t="shared" si="89"/>
        <v>0</v>
      </c>
      <c r="V89" s="4">
        <f t="shared" si="89"/>
        <v>0</v>
      </c>
      <c r="W89" s="4">
        <f t="shared" si="89"/>
        <v>0</v>
      </c>
      <c r="Y89" s="4">
        <f>ROUND(SUM(Y80:Y88),0)</f>
        <v>0</v>
      </c>
      <c r="Z89" s="18">
        <f>ROUND(SUM(Z80:Z88),0)</f>
        <v>0</v>
      </c>
      <c r="AA89" s="21">
        <f>ROUND(SUM(AA80:AA88),0)</f>
        <v>0</v>
      </c>
      <c r="AB89" s="4">
        <f>ROUND(SUM(AB80:AB88),0)</f>
        <v>0</v>
      </c>
    </row>
    <row r="90" spans="1:28" ht="12.75" customHeight="1" x14ac:dyDescent="0.25">
      <c r="B90" s="1"/>
      <c r="C90" s="23"/>
      <c r="D90" s="23"/>
      <c r="E90" s="23"/>
      <c r="F90" s="33"/>
      <c r="G90" s="24"/>
      <c r="H90" s="24"/>
      <c r="I90" s="95"/>
      <c r="J90" s="27"/>
      <c r="K90" s="27"/>
      <c r="L90" s="27"/>
      <c r="M90" s="95"/>
      <c r="N90" s="27"/>
      <c r="O90" s="27"/>
      <c r="P90" s="27"/>
    </row>
    <row r="91" spans="1:28" s="22" customFormat="1" ht="13" x14ac:dyDescent="0.3">
      <c r="A91" s="26">
        <v>8</v>
      </c>
      <c r="B91" s="351" t="s">
        <v>102</v>
      </c>
      <c r="C91" s="362"/>
      <c r="D91" s="362"/>
      <c r="E91" s="362"/>
      <c r="F91" s="362"/>
      <c r="G91" s="362"/>
      <c r="H91" s="363"/>
      <c r="I91" s="95"/>
      <c r="J91" s="27"/>
      <c r="K91" s="27"/>
      <c r="L91" s="27"/>
      <c r="M91" s="95"/>
      <c r="N91" s="27"/>
      <c r="O91" s="27"/>
      <c r="P91" s="27"/>
      <c r="R91" s="2" t="s">
        <v>111</v>
      </c>
      <c r="S91" s="2" t="s">
        <v>112</v>
      </c>
      <c r="T91" s="16" t="s">
        <v>113</v>
      </c>
      <c r="U91" s="19" t="s">
        <v>111</v>
      </c>
      <c r="V91" s="2" t="s">
        <v>112</v>
      </c>
      <c r="W91" s="2" t="s">
        <v>113</v>
      </c>
      <c r="Y91" s="2" t="s">
        <v>118</v>
      </c>
      <c r="Z91" s="16" t="s">
        <v>119</v>
      </c>
      <c r="AA91" s="19" t="s">
        <v>118</v>
      </c>
      <c r="AB91" s="2" t="s">
        <v>119</v>
      </c>
    </row>
    <row r="92" spans="1:28" ht="12.5" x14ac:dyDescent="0.25">
      <c r="A92" s="28" t="s">
        <v>66</v>
      </c>
      <c r="B92" s="46" t="s">
        <v>338</v>
      </c>
      <c r="C92" s="499"/>
      <c r="D92" s="23"/>
      <c r="E92" s="500"/>
      <c r="F92" s="503"/>
      <c r="G92" s="30">
        <f t="shared" ref="G92:G101" si="90">E92+F92</f>
        <v>0</v>
      </c>
      <c r="H92" s="30">
        <f>C92-G92</f>
        <v>0</v>
      </c>
      <c r="I92" s="95" t="str">
        <f>IF(AND($C92="",$E92="",$F92=""),"",IF(AND(OR($C92&lt;&gt;"",$G92&lt;&gt;""),OR(J92="",K92="")),"Sélectionnez! -&gt;",""))</f>
        <v/>
      </c>
      <c r="J92" s="110"/>
      <c r="K92" s="110"/>
      <c r="L92" s="3" t="str">
        <f t="shared" ref="L92:L95" si="91">IF(J92=K92,"-", "Changement de répartition")</f>
        <v>-</v>
      </c>
      <c r="M92" s="95" t="str">
        <f t="shared" ref="M92:M95" si="92">IF(AND($C92="",$E92="",$F92=""),"",IF(AND(OR($C92&lt;&gt;"",$G92&lt;&gt;""),OR(N92="",O92="")),"Sélectionnez! -&gt;",""))</f>
        <v/>
      </c>
      <c r="N92" s="110"/>
      <c r="O92" s="110"/>
      <c r="P92" s="3" t="str">
        <f t="shared" ref="P92:P95" si="93">IF(N92=O92,"-","Changement d'origine")</f>
        <v>-</v>
      </c>
      <c r="Q92" s="44"/>
      <c r="R92" s="3" t="str">
        <f>IF(J92="Interne",C92,"-")</f>
        <v>-</v>
      </c>
      <c r="S92" s="3" t="str">
        <f>IF(J92="Apparenté",C92,"-")</f>
        <v>-</v>
      </c>
      <c r="T92" s="17" t="str">
        <f>IF(J92="Externe",C92,"-")</f>
        <v>-</v>
      </c>
      <c r="U92" s="20" t="str">
        <f>IF(K92="Interne",G92,"-")</f>
        <v>-</v>
      </c>
      <c r="V92" s="3" t="str">
        <f>IF(K92="Apparenté",G92,"-")</f>
        <v>-</v>
      </c>
      <c r="W92" s="3" t="str">
        <f>IF(K92="Externe",G92,"-")</f>
        <v>-</v>
      </c>
      <c r="Y92" s="3" t="str">
        <f>IF($N92="Canadien",IF($C92="","-",$C92),"-")</f>
        <v>-</v>
      </c>
      <c r="Z92" s="17" t="str">
        <f>IF($N92="Non-Canadien",IF($C92="","-",$C92),"-")</f>
        <v>-</v>
      </c>
      <c r="AA92" s="20" t="str">
        <f>IF($O92="Canadien",IF($G92=0,"-",$G92),"-")</f>
        <v>-</v>
      </c>
      <c r="AB92" s="3" t="str">
        <f>IF($O92="Non-Canadien",IF($G92=0,"-",$G92),"-")</f>
        <v>-</v>
      </c>
    </row>
    <row r="93" spans="1:28" ht="12.5" x14ac:dyDescent="0.25">
      <c r="A93" s="28" t="s">
        <v>67</v>
      </c>
      <c r="B93" s="46" t="s">
        <v>339</v>
      </c>
      <c r="C93" s="499"/>
      <c r="D93" s="23"/>
      <c r="E93" s="500"/>
      <c r="F93" s="503"/>
      <c r="G93" s="30">
        <f t="shared" si="90"/>
        <v>0</v>
      </c>
      <c r="H93" s="30">
        <f>C93-G93</f>
        <v>0</v>
      </c>
      <c r="I93" s="95" t="str">
        <f>IF(AND($C93="",$E93="",$F93=""),"",IF(AND(OR($C93&lt;&gt;"",$G93&lt;&gt;""),OR(J93="",K93="")),"Sélectionnez! -&gt;",""))</f>
        <v/>
      </c>
      <c r="J93" s="110"/>
      <c r="K93" s="110"/>
      <c r="L93" s="3" t="str">
        <f t="shared" si="91"/>
        <v>-</v>
      </c>
      <c r="M93" s="95" t="str">
        <f t="shared" si="92"/>
        <v/>
      </c>
      <c r="N93" s="110"/>
      <c r="O93" s="110"/>
      <c r="P93" s="3" t="str">
        <f t="shared" si="93"/>
        <v>-</v>
      </c>
      <c r="Q93" s="44"/>
      <c r="R93" s="3" t="str">
        <f>IF(J93="Interne",C93,"-")</f>
        <v>-</v>
      </c>
      <c r="S93" s="3" t="str">
        <f>IF(J93="Apparenté",C93,"-")</f>
        <v>-</v>
      </c>
      <c r="T93" s="17" t="str">
        <f>IF(J93="Externe",C93,"-")</f>
        <v>-</v>
      </c>
      <c r="U93" s="20" t="str">
        <f>IF(K93="Interne",G93,"-")</f>
        <v>-</v>
      </c>
      <c r="V93" s="3" t="str">
        <f>IF(K93="Apparenté",G93,"-")</f>
        <v>-</v>
      </c>
      <c r="W93" s="3" t="str">
        <f>IF(K93="Externe",G93,"-")</f>
        <v>-</v>
      </c>
      <c r="Y93" s="3" t="str">
        <f>IF($N93="Canadien",IF($C93="","-",$C93),"-")</f>
        <v>-</v>
      </c>
      <c r="Z93" s="17" t="str">
        <f>IF($N93="Non-Canadien",IF($C93="","-",$C93),"-")</f>
        <v>-</v>
      </c>
      <c r="AA93" s="20" t="str">
        <f>IF($O93="Canadien",IF($G93=0,"-",$G93),"-")</f>
        <v>-</v>
      </c>
      <c r="AB93" s="3" t="str">
        <f>IF($O93="Non-Canadien",IF($G93=0,"-",$G93),"-")</f>
        <v>-</v>
      </c>
    </row>
    <row r="94" spans="1:28" ht="12.5" x14ac:dyDescent="0.25">
      <c r="A94" s="28" t="s">
        <v>68</v>
      </c>
      <c r="B94" s="46" t="s">
        <v>205</v>
      </c>
      <c r="C94" s="499"/>
      <c r="D94" s="23"/>
      <c r="E94" s="500"/>
      <c r="F94" s="503"/>
      <c r="G94" s="30">
        <f t="shared" si="90"/>
        <v>0</v>
      </c>
      <c r="H94" s="30">
        <f>C94-G94</f>
        <v>0</v>
      </c>
      <c r="I94" s="95" t="str">
        <f>IF(AND($C94="",$E94="",$F94=""),"",IF(AND(OR($C94&lt;&gt;"",$G94&lt;&gt;""),OR(J94="",K94="")),"Sélectionnez! -&gt;",""))</f>
        <v/>
      </c>
      <c r="J94" s="110"/>
      <c r="K94" s="110"/>
      <c r="L94" s="3" t="str">
        <f t="shared" si="91"/>
        <v>-</v>
      </c>
      <c r="M94" s="95" t="str">
        <f t="shared" si="92"/>
        <v/>
      </c>
      <c r="N94" s="110"/>
      <c r="O94" s="110"/>
      <c r="P94" s="3" t="str">
        <f t="shared" si="93"/>
        <v>-</v>
      </c>
      <c r="Q94" s="44"/>
      <c r="R94" s="3" t="str">
        <f>IF(J94="Interne",C94,"-")</f>
        <v>-</v>
      </c>
      <c r="S94" s="3" t="str">
        <f>IF(J94="Apparenté",C94,"-")</f>
        <v>-</v>
      </c>
      <c r="T94" s="17" t="str">
        <f>IF(J94="Externe",C94,"-")</f>
        <v>-</v>
      </c>
      <c r="U94" s="20" t="str">
        <f>IF(K94="Interne",G94,"-")</f>
        <v>-</v>
      </c>
      <c r="V94" s="3" t="str">
        <f>IF(K94="Apparenté",G94,"-")</f>
        <v>-</v>
      </c>
      <c r="W94" s="3" t="str">
        <f>IF(K94="Externe",G94,"-")</f>
        <v>-</v>
      </c>
      <c r="Y94" s="3" t="str">
        <f>IF($N94="Canadien",IF($C94="","-",$C94),"-")</f>
        <v>-</v>
      </c>
      <c r="Z94" s="17" t="str">
        <f>IF($N94="Non-Canadien",IF($C94="","-",$C94),"-")</f>
        <v>-</v>
      </c>
      <c r="AA94" s="20" t="str">
        <f>IF($O94="Canadien",IF($G94=0,"-",$G94),"-")</f>
        <v>-</v>
      </c>
      <c r="AB94" s="3" t="str">
        <f>IF($O94="Non-Canadien",IF($G94=0,"-",$G94),"-")</f>
        <v>-</v>
      </c>
    </row>
    <row r="95" spans="1:28" ht="12.5" x14ac:dyDescent="0.25">
      <c r="A95" s="28"/>
      <c r="B95" s="46"/>
      <c r="C95" s="499"/>
      <c r="D95" s="23"/>
      <c r="E95" s="500"/>
      <c r="F95" s="503"/>
      <c r="G95" s="30">
        <f t="shared" si="90"/>
        <v>0</v>
      </c>
      <c r="H95" s="30">
        <f>C95-G95</f>
        <v>0</v>
      </c>
      <c r="I95" s="95" t="str">
        <f>IF(AND($C95="",$E95="",$F95=""),"",IF(AND(OR($C95&lt;&gt;"",$G95&lt;&gt;""),OR(J95="",K95="")),"Sélectionnez! -&gt;",""))</f>
        <v/>
      </c>
      <c r="J95" s="110"/>
      <c r="K95" s="110"/>
      <c r="L95" s="3" t="str">
        <f t="shared" si="91"/>
        <v>-</v>
      </c>
      <c r="M95" s="95" t="str">
        <f t="shared" si="92"/>
        <v/>
      </c>
      <c r="N95" s="110"/>
      <c r="O95" s="110"/>
      <c r="P95" s="3" t="str">
        <f t="shared" si="93"/>
        <v>-</v>
      </c>
      <c r="Q95" s="44"/>
      <c r="R95" s="3" t="str">
        <f>IF(J95="Interne",C95,"-")</f>
        <v>-</v>
      </c>
      <c r="S95" s="3" t="str">
        <f>IF(J95="Apparenté",C95,"-")</f>
        <v>-</v>
      </c>
      <c r="T95" s="17" t="str">
        <f>IF(J95="Externe",C95,"-")</f>
        <v>-</v>
      </c>
      <c r="U95" s="20" t="str">
        <f>IF(K95="Interne",G95,"-")</f>
        <v>-</v>
      </c>
      <c r="V95" s="3" t="str">
        <f>IF(K95="Apparenté",G95,"-")</f>
        <v>-</v>
      </c>
      <c r="W95" s="3" t="str">
        <f>IF(K95="Externe",G95,"-")</f>
        <v>-</v>
      </c>
      <c r="Y95" s="3" t="str">
        <f>IF($N95="Canadien",IF($C95="","-",$C95),"-")</f>
        <v>-</v>
      </c>
      <c r="Z95" s="17" t="str">
        <f>IF($N95="Non-Canadien",IF($C95="","-",$C95),"-")</f>
        <v>-</v>
      </c>
      <c r="AA95" s="20" t="str">
        <f>IF($O95="Canadien",IF($G95=0,"-",$G95),"-")</f>
        <v>-</v>
      </c>
      <c r="AB95" s="3" t="str">
        <f>IF($O95="Non-Canadien",IF($G95=0,"-",$G95),"-")</f>
        <v>-</v>
      </c>
    </row>
    <row r="96" spans="1:28" s="22" customFormat="1" ht="13" x14ac:dyDescent="0.3">
      <c r="A96" s="26">
        <v>8</v>
      </c>
      <c r="B96" s="47" t="s">
        <v>137</v>
      </c>
      <c r="C96" s="32">
        <f>ROUND(SUM(C92:C95),0)</f>
        <v>0</v>
      </c>
      <c r="D96" s="45"/>
      <c r="E96" s="32">
        <f>ROUND(SUM(E92:E95),0)</f>
        <v>0</v>
      </c>
      <c r="F96" s="48">
        <f>ROUND(SUM(F92:F95),0)</f>
        <v>0</v>
      </c>
      <c r="G96" s="32">
        <f>ROUND(SUM(G92:G95),0)</f>
        <v>0</v>
      </c>
      <c r="H96" s="32">
        <f>SUM(H92:H95)</f>
        <v>0</v>
      </c>
      <c r="I96" s="95"/>
      <c r="J96" s="27"/>
      <c r="K96" s="27"/>
      <c r="L96" s="27"/>
      <c r="M96" s="95"/>
      <c r="N96" s="27"/>
      <c r="O96" s="27"/>
      <c r="P96" s="27"/>
      <c r="R96" s="4">
        <f t="shared" ref="R96:W96" si="94">ROUND(SUM(R92:R95),0)</f>
        <v>0</v>
      </c>
      <c r="S96" s="4">
        <f t="shared" si="94"/>
        <v>0</v>
      </c>
      <c r="T96" s="18">
        <f t="shared" si="94"/>
        <v>0</v>
      </c>
      <c r="U96" s="21">
        <f t="shared" si="94"/>
        <v>0</v>
      </c>
      <c r="V96" s="4">
        <f t="shared" si="94"/>
        <v>0</v>
      </c>
      <c r="W96" s="4">
        <f t="shared" si="94"/>
        <v>0</v>
      </c>
      <c r="Y96" s="4">
        <f>ROUND(SUM(Y92:Y95),0)</f>
        <v>0</v>
      </c>
      <c r="Z96" s="18">
        <f>ROUND(SUM(Z92:Z95),0)</f>
        <v>0</v>
      </c>
      <c r="AA96" s="21">
        <f>ROUND(SUM(AA92:AA95),0)</f>
        <v>0</v>
      </c>
      <c r="AB96" s="4">
        <f>ROUND(SUM(AB92:AB95),0)</f>
        <v>0</v>
      </c>
    </row>
    <row r="97" spans="1:28" ht="13" x14ac:dyDescent="0.25">
      <c r="B97" s="1"/>
      <c r="C97" s="23"/>
      <c r="D97" s="23"/>
      <c r="E97" s="23"/>
      <c r="F97" s="23"/>
      <c r="G97" s="24"/>
      <c r="H97" s="24"/>
      <c r="I97" s="95"/>
      <c r="J97" s="27"/>
      <c r="K97" s="27"/>
      <c r="L97" s="27"/>
      <c r="M97" s="95"/>
      <c r="N97" s="27"/>
      <c r="O97" s="27"/>
      <c r="P97" s="27"/>
    </row>
    <row r="98" spans="1:28" s="22" customFormat="1" ht="13" x14ac:dyDescent="0.3">
      <c r="A98" s="26">
        <v>9</v>
      </c>
      <c r="B98" s="351" t="s">
        <v>193</v>
      </c>
      <c r="C98" s="362"/>
      <c r="D98" s="362"/>
      <c r="E98" s="362"/>
      <c r="F98" s="362"/>
      <c r="G98" s="362"/>
      <c r="H98" s="363"/>
      <c r="I98" s="95"/>
      <c r="J98" s="27"/>
      <c r="K98" s="27"/>
      <c r="L98" s="27"/>
      <c r="M98" s="95"/>
      <c r="N98" s="27"/>
      <c r="O98" s="27"/>
      <c r="P98" s="27"/>
      <c r="R98" s="2" t="s">
        <v>111</v>
      </c>
      <c r="S98" s="2" t="s">
        <v>112</v>
      </c>
      <c r="T98" s="16" t="s">
        <v>113</v>
      </c>
      <c r="U98" s="19" t="s">
        <v>111</v>
      </c>
      <c r="V98" s="2" t="s">
        <v>112</v>
      </c>
      <c r="W98" s="2" t="s">
        <v>113</v>
      </c>
      <c r="Y98" s="2" t="s">
        <v>118</v>
      </c>
      <c r="Z98" s="16" t="s">
        <v>119</v>
      </c>
      <c r="AA98" s="19" t="s">
        <v>118</v>
      </c>
      <c r="AB98" s="2" t="s">
        <v>119</v>
      </c>
    </row>
    <row r="99" spans="1:28" ht="12.5" x14ac:dyDescent="0.25">
      <c r="A99" s="28" t="s">
        <v>69</v>
      </c>
      <c r="B99" s="46" t="s">
        <v>340</v>
      </c>
      <c r="C99" s="499"/>
      <c r="D99" s="23"/>
      <c r="E99" s="500"/>
      <c r="F99" s="503"/>
      <c r="G99" s="30">
        <f t="shared" si="90"/>
        <v>0</v>
      </c>
      <c r="H99" s="30">
        <f>C99-G99</f>
        <v>0</v>
      </c>
      <c r="I99" s="95" t="str">
        <f>IF(AND($C99="",$E99="",$F99=""),"",IF(AND(OR($C99&lt;&gt;"",$G99&lt;&gt;""),OR(J99="",K99="")),"Sélectionnez! -&gt;",""))</f>
        <v/>
      </c>
      <c r="J99" s="110"/>
      <c r="K99" s="110"/>
      <c r="L99" s="3" t="str">
        <f t="shared" ref="L99:L101" si="95">IF(J99=K99,"-", "Changement de répartition")</f>
        <v>-</v>
      </c>
      <c r="M99" s="95" t="str">
        <f t="shared" ref="M99:M101" si="96">IF(AND($C99="",$E99="",$F99=""),"",IF(AND(OR($C99&lt;&gt;"",$G99&lt;&gt;""),OR(N99="",O99="")),"Sélectionnez! -&gt;",""))</f>
        <v/>
      </c>
      <c r="N99" s="110"/>
      <c r="O99" s="110"/>
      <c r="P99" s="3" t="str">
        <f t="shared" ref="P99:P101" si="97">IF(N99=O99,"-","Changement d'origine")</f>
        <v>-</v>
      </c>
      <c r="Q99" s="44"/>
      <c r="R99" s="3" t="str">
        <f>IF(J99="Interne",C99,"-")</f>
        <v>-</v>
      </c>
      <c r="S99" s="3" t="str">
        <f>IF(J99="Apparenté",C99,"-")</f>
        <v>-</v>
      </c>
      <c r="T99" s="17" t="str">
        <f>IF(J99="Externe",C99,"-")</f>
        <v>-</v>
      </c>
      <c r="U99" s="20" t="str">
        <f>IF(K99="Interne",G99,"-")</f>
        <v>-</v>
      </c>
      <c r="V99" s="3" t="str">
        <f>IF(K99="Apparenté",G99,"-")</f>
        <v>-</v>
      </c>
      <c r="W99" s="3" t="str">
        <f>IF(K99="Externe",G99,"-")</f>
        <v>-</v>
      </c>
      <c r="Y99" s="3" t="str">
        <f>IF($N99="Canadien",IF($C99="","-",$C99),"-")</f>
        <v>-</v>
      </c>
      <c r="Z99" s="17" t="str">
        <f>IF($N99="Non-Canadien",IF($C99="","-",$C99),"-")</f>
        <v>-</v>
      </c>
      <c r="AA99" s="20" t="str">
        <f>IF($O99="Canadien",IF($G99=0,"-",$G99),"-")</f>
        <v>-</v>
      </c>
      <c r="AB99" s="3" t="str">
        <f>IF($O99="Non-Canadien",IF($G99=0,"-",$G99),"-")</f>
        <v>-</v>
      </c>
    </row>
    <row r="100" spans="1:28" ht="12.75" customHeight="1" x14ac:dyDescent="0.25">
      <c r="A100" s="28" t="s">
        <v>70</v>
      </c>
      <c r="B100" s="46" t="s">
        <v>203</v>
      </c>
      <c r="C100" s="499"/>
      <c r="D100" s="23"/>
      <c r="E100" s="500"/>
      <c r="F100" s="503"/>
      <c r="G100" s="30">
        <f t="shared" si="90"/>
        <v>0</v>
      </c>
      <c r="H100" s="30">
        <f>C100-G100</f>
        <v>0</v>
      </c>
      <c r="I100" s="95" t="str">
        <f>IF(AND($C100="",$E100="",$F100=""),"",IF(AND(OR($C100&lt;&gt;"",$G100&lt;&gt;""),OR(J100="",K100="")),"Sélectionnez! -&gt;",""))</f>
        <v/>
      </c>
      <c r="J100" s="110"/>
      <c r="K100" s="110"/>
      <c r="L100" s="3" t="str">
        <f t="shared" si="95"/>
        <v>-</v>
      </c>
      <c r="M100" s="95" t="str">
        <f t="shared" si="96"/>
        <v/>
      </c>
      <c r="N100" s="110"/>
      <c r="O100" s="110"/>
      <c r="P100" s="3" t="str">
        <f t="shared" si="97"/>
        <v>-</v>
      </c>
      <c r="Q100" s="44"/>
      <c r="R100" s="3" t="str">
        <f>IF(J100="Interne",C100,"-")</f>
        <v>-</v>
      </c>
      <c r="S100" s="3" t="str">
        <f>IF(J100="Apparenté",C100,"-")</f>
        <v>-</v>
      </c>
      <c r="T100" s="17" t="str">
        <f>IF(J100="Externe",C100,"-")</f>
        <v>-</v>
      </c>
      <c r="U100" s="20" t="str">
        <f>IF(K100="Interne",G100,"-")</f>
        <v>-</v>
      </c>
      <c r="V100" s="3" t="str">
        <f>IF(K100="Apparenté",G100,"-")</f>
        <v>-</v>
      </c>
      <c r="W100" s="3" t="str">
        <f>IF(K100="Externe",G100,"-")</f>
        <v>-</v>
      </c>
      <c r="Y100" s="3" t="str">
        <f>IF($N100="Canadien",IF($C100="","-",$C100),"-")</f>
        <v>-</v>
      </c>
      <c r="Z100" s="17" t="str">
        <f>IF($N100="Non-Canadien",IF($C100="","-",$C100),"-")</f>
        <v>-</v>
      </c>
      <c r="AA100" s="20" t="str">
        <f>IF($O100="Canadien",IF($G100=0,"-",$G100),"-")</f>
        <v>-</v>
      </c>
      <c r="AB100" s="3" t="str">
        <f>IF($O100="Non-Canadien",IF($G100=0,"-",$G100),"-")</f>
        <v>-</v>
      </c>
    </row>
    <row r="101" spans="1:28" ht="12.75" customHeight="1" x14ac:dyDescent="0.25">
      <c r="A101" s="28"/>
      <c r="B101" s="46"/>
      <c r="C101" s="499"/>
      <c r="D101" s="23"/>
      <c r="E101" s="500"/>
      <c r="F101" s="503"/>
      <c r="G101" s="30">
        <f t="shared" si="90"/>
        <v>0</v>
      </c>
      <c r="H101" s="30">
        <f>C101-G101</f>
        <v>0</v>
      </c>
      <c r="I101" s="95" t="str">
        <f>IF(AND($C101="",$E101="",$F101=""),"",IF(AND(OR($C101&lt;&gt;"",$G101&lt;&gt;""),OR(J101="",K101="")),"Sélectionnez! -&gt;",""))</f>
        <v/>
      </c>
      <c r="J101" s="110"/>
      <c r="K101" s="110"/>
      <c r="L101" s="3" t="str">
        <f t="shared" si="95"/>
        <v>-</v>
      </c>
      <c r="M101" s="95" t="str">
        <f t="shared" si="96"/>
        <v/>
      </c>
      <c r="N101" s="110"/>
      <c r="O101" s="110"/>
      <c r="P101" s="3" t="str">
        <f t="shared" si="97"/>
        <v>-</v>
      </c>
      <c r="Q101" s="44"/>
      <c r="R101" s="3" t="str">
        <f>IF(J101="Interne",C101,"-")</f>
        <v>-</v>
      </c>
      <c r="S101" s="3" t="str">
        <f>IF(J101="Apparenté",C101,"-")</f>
        <v>-</v>
      </c>
      <c r="T101" s="17" t="str">
        <f>IF(J101="Externe",C101,"-")</f>
        <v>-</v>
      </c>
      <c r="U101" s="20" t="str">
        <f>IF(K101="Interne",G101,"-")</f>
        <v>-</v>
      </c>
      <c r="V101" s="3" t="str">
        <f>IF(K101="Apparenté",G101,"-")</f>
        <v>-</v>
      </c>
      <c r="W101" s="3" t="str">
        <f>IF(K101="Externe",G101,"-")</f>
        <v>-</v>
      </c>
      <c r="Y101" s="3" t="str">
        <f>IF($N101="Canadien",IF($C101="","-",$C101),"-")</f>
        <v>-</v>
      </c>
      <c r="Z101" s="17" t="str">
        <f>IF($N101="Non-Canadien",IF($C101="","-",$C101),"-")</f>
        <v>-</v>
      </c>
      <c r="AA101" s="20" t="str">
        <f>IF($O101="Canadien",IF($G101=0,"-",$G101),"-")</f>
        <v>-</v>
      </c>
      <c r="AB101" s="3" t="str">
        <f>IF($O101="Non-Canadien",IF($G101=0,"-",$G101),"-")</f>
        <v>-</v>
      </c>
    </row>
    <row r="102" spans="1:28" s="22" customFormat="1" ht="12.75" customHeight="1" x14ac:dyDescent="0.3">
      <c r="A102" s="26">
        <v>9</v>
      </c>
      <c r="B102" s="47" t="s">
        <v>206</v>
      </c>
      <c r="C102" s="32">
        <f>ROUND(SUM(C99:C101),0)</f>
        <v>0</v>
      </c>
      <c r="D102" s="45"/>
      <c r="E102" s="32">
        <f>ROUND(SUM(E99:E101),0)</f>
        <v>0</v>
      </c>
      <c r="F102" s="48">
        <f>ROUND(SUM(F99:F101),0)</f>
        <v>0</v>
      </c>
      <c r="G102" s="32">
        <f>ROUND(SUM(G99:G101),0)</f>
        <v>0</v>
      </c>
      <c r="H102" s="32">
        <f>SUM(H99:H101)</f>
        <v>0</v>
      </c>
      <c r="I102" s="95"/>
      <c r="J102" s="27"/>
      <c r="K102" s="27"/>
      <c r="L102" s="27"/>
      <c r="M102" s="95"/>
      <c r="N102" s="27"/>
      <c r="O102" s="27"/>
      <c r="P102" s="27"/>
      <c r="R102" s="4">
        <f t="shared" ref="R102:W102" si="98">ROUND(SUM(R99:R101),0)</f>
        <v>0</v>
      </c>
      <c r="S102" s="4">
        <f t="shared" si="98"/>
        <v>0</v>
      </c>
      <c r="T102" s="18">
        <f t="shared" si="98"/>
        <v>0</v>
      </c>
      <c r="U102" s="21">
        <f t="shared" si="98"/>
        <v>0</v>
      </c>
      <c r="V102" s="4">
        <f t="shared" si="98"/>
        <v>0</v>
      </c>
      <c r="W102" s="4">
        <f t="shared" si="98"/>
        <v>0</v>
      </c>
      <c r="Y102" s="4">
        <f>ROUND(SUM(Y99:Y101),0)</f>
        <v>0</v>
      </c>
      <c r="Z102" s="18">
        <f>ROUND(SUM(Z99:Z101),0)</f>
        <v>0</v>
      </c>
      <c r="AA102" s="21">
        <f>ROUND(SUM(AA99:AA101),0)</f>
        <v>0</v>
      </c>
      <c r="AB102" s="4">
        <f>ROUND(SUM(AB99:AB101),0)</f>
        <v>0</v>
      </c>
    </row>
    <row r="103" spans="1:28" ht="12.75" customHeight="1" x14ac:dyDescent="0.25">
      <c r="B103" s="1"/>
      <c r="C103" s="23"/>
      <c r="D103" s="23"/>
      <c r="E103" s="23"/>
      <c r="F103" s="23"/>
      <c r="G103" s="24"/>
      <c r="H103" s="24"/>
      <c r="I103" s="95"/>
      <c r="J103" s="27"/>
      <c r="K103" s="27"/>
      <c r="L103" s="27"/>
      <c r="M103" s="95"/>
      <c r="N103" s="27"/>
      <c r="O103" s="27"/>
      <c r="P103" s="27"/>
    </row>
    <row r="104" spans="1:28" s="22" customFormat="1" ht="13" x14ac:dyDescent="0.3">
      <c r="A104" s="26">
        <v>10</v>
      </c>
      <c r="B104" s="351" t="s">
        <v>219</v>
      </c>
      <c r="C104" s="362"/>
      <c r="D104" s="362"/>
      <c r="E104" s="362"/>
      <c r="F104" s="362"/>
      <c r="G104" s="362"/>
      <c r="H104" s="363"/>
      <c r="I104" s="95"/>
      <c r="J104" s="27"/>
      <c r="K104" s="27"/>
      <c r="L104" s="27"/>
      <c r="M104" s="95"/>
      <c r="N104" s="27"/>
      <c r="O104" s="27"/>
      <c r="P104" s="27"/>
      <c r="R104" s="2" t="s">
        <v>111</v>
      </c>
      <c r="S104" s="2" t="s">
        <v>112</v>
      </c>
      <c r="T104" s="16" t="s">
        <v>113</v>
      </c>
      <c r="U104" s="19" t="s">
        <v>111</v>
      </c>
      <c r="V104" s="2" t="s">
        <v>112</v>
      </c>
      <c r="W104" s="2" t="s">
        <v>113</v>
      </c>
      <c r="Y104" s="2" t="s">
        <v>118</v>
      </c>
      <c r="Z104" s="16" t="s">
        <v>119</v>
      </c>
      <c r="AA104" s="19" t="s">
        <v>118</v>
      </c>
      <c r="AB104" s="2" t="s">
        <v>119</v>
      </c>
    </row>
    <row r="105" spans="1:28" ht="12.5" x14ac:dyDescent="0.25">
      <c r="A105" s="36" t="s">
        <v>5</v>
      </c>
      <c r="B105" s="46" t="s">
        <v>346</v>
      </c>
      <c r="C105" s="499"/>
      <c r="D105" s="23"/>
      <c r="E105" s="500"/>
      <c r="F105" s="503"/>
      <c r="G105" s="30">
        <f t="shared" ref="G105:G111" si="99">E105+F105</f>
        <v>0</v>
      </c>
      <c r="H105" s="30">
        <f t="shared" ref="H105:H113" si="100">C105-G105</f>
        <v>0</v>
      </c>
      <c r="I105" s="95" t="str">
        <f t="shared" ref="I105:I113" si="101">IF(AND($C105="",$E105="",$F105=""),"",IF(AND(OR($C105&lt;&gt;"",$G105&lt;&gt;""),OR(J105="",K105="")),"Sélectionnez! -&gt;",""))</f>
        <v/>
      </c>
      <c r="J105" s="110"/>
      <c r="K105" s="110"/>
      <c r="L105" s="3" t="str">
        <f t="shared" ref="L105:L113" si="102">IF(J105=K105,"-", "Changement de répartition")</f>
        <v>-</v>
      </c>
      <c r="M105" s="95" t="str">
        <f t="shared" ref="M105:M113" si="103">IF(AND($C105="",$E105="",$F105=""),"",IF(AND(OR($C105&lt;&gt;"",$G105&lt;&gt;""),OR(N105="",O105="")),"Sélectionnez! -&gt;",""))</f>
        <v/>
      </c>
      <c r="N105" s="110"/>
      <c r="O105" s="110"/>
      <c r="P105" s="3" t="str">
        <f t="shared" ref="P105:P113" si="104">IF(N105=O105,"-","Changement d'origine")</f>
        <v>-</v>
      </c>
      <c r="Q105" s="44"/>
      <c r="R105" s="3" t="str">
        <f t="shared" ref="R105:R113" si="105">IF(J105="Interne",C105,"-")</f>
        <v>-</v>
      </c>
      <c r="S105" s="3" t="str">
        <f t="shared" ref="S105:S113" si="106">IF(J105="Apparenté",C105,"-")</f>
        <v>-</v>
      </c>
      <c r="T105" s="17" t="str">
        <f t="shared" ref="T105:T113" si="107">IF(J105="Externe",C105,"-")</f>
        <v>-</v>
      </c>
      <c r="U105" s="20" t="str">
        <f t="shared" ref="U105:U113" si="108">IF(K105="Interne",G105,"-")</f>
        <v>-</v>
      </c>
      <c r="V105" s="3" t="str">
        <f t="shared" ref="V105:V113" si="109">IF(K105="Apparenté",G105,"-")</f>
        <v>-</v>
      </c>
      <c r="W105" s="3" t="str">
        <f t="shared" ref="W105:W113" si="110">IF(K105="Externe",G105,"-")</f>
        <v>-</v>
      </c>
      <c r="Y105" s="3" t="str">
        <f t="shared" ref="Y105:Y113" si="111">IF($N105="Canadien",IF($C105="","-",$C105),"-")</f>
        <v>-</v>
      </c>
      <c r="Z105" s="17" t="str">
        <f t="shared" ref="Z105:Z113" si="112">IF($N105="Non-Canadien",IF($C105="","-",$C105),"-")</f>
        <v>-</v>
      </c>
      <c r="AA105" s="20" t="str">
        <f t="shared" ref="AA105:AA113" si="113">IF($O105="Canadien",IF($G105=0,"-",$G105),"-")</f>
        <v>-</v>
      </c>
      <c r="AB105" s="3" t="str">
        <f t="shared" ref="AB105:AB113" si="114">IF($O105="Non-Canadien",IF($G105=0,"-",$G105),"-")</f>
        <v>-</v>
      </c>
    </row>
    <row r="106" spans="1:28" ht="12.5" x14ac:dyDescent="0.25">
      <c r="A106" s="36" t="s">
        <v>71</v>
      </c>
      <c r="B106" s="46" t="s">
        <v>207</v>
      </c>
      <c r="C106" s="499"/>
      <c r="D106" s="23"/>
      <c r="E106" s="500"/>
      <c r="F106" s="503"/>
      <c r="G106" s="30">
        <f t="shared" si="99"/>
        <v>0</v>
      </c>
      <c r="H106" s="30">
        <f t="shared" si="100"/>
        <v>0</v>
      </c>
      <c r="I106" s="95" t="str">
        <f t="shared" si="101"/>
        <v/>
      </c>
      <c r="J106" s="110"/>
      <c r="K106" s="110"/>
      <c r="L106" s="3" t="str">
        <f t="shared" si="102"/>
        <v>-</v>
      </c>
      <c r="M106" s="95" t="str">
        <f t="shared" si="103"/>
        <v/>
      </c>
      <c r="N106" s="110"/>
      <c r="O106" s="110"/>
      <c r="P106" s="3" t="str">
        <f t="shared" si="104"/>
        <v>-</v>
      </c>
      <c r="Q106" s="44"/>
      <c r="R106" s="3" t="str">
        <f t="shared" si="105"/>
        <v>-</v>
      </c>
      <c r="S106" s="3" t="str">
        <f t="shared" si="106"/>
        <v>-</v>
      </c>
      <c r="T106" s="17" t="str">
        <f t="shared" si="107"/>
        <v>-</v>
      </c>
      <c r="U106" s="20" t="str">
        <f t="shared" si="108"/>
        <v>-</v>
      </c>
      <c r="V106" s="3" t="str">
        <f t="shared" si="109"/>
        <v>-</v>
      </c>
      <c r="W106" s="3" t="str">
        <f t="shared" si="110"/>
        <v>-</v>
      </c>
      <c r="Y106" s="3" t="str">
        <f t="shared" si="111"/>
        <v>-</v>
      </c>
      <c r="Z106" s="17" t="str">
        <f t="shared" si="112"/>
        <v>-</v>
      </c>
      <c r="AA106" s="20" t="str">
        <f t="shared" si="113"/>
        <v>-</v>
      </c>
      <c r="AB106" s="3" t="str">
        <f t="shared" si="114"/>
        <v>-</v>
      </c>
    </row>
    <row r="107" spans="1:28" ht="12.5" x14ac:dyDescent="0.25">
      <c r="A107" s="36" t="s">
        <v>6</v>
      </c>
      <c r="B107" s="46" t="s">
        <v>208</v>
      </c>
      <c r="C107" s="499"/>
      <c r="D107" s="23"/>
      <c r="E107" s="500"/>
      <c r="F107" s="503"/>
      <c r="G107" s="30">
        <f t="shared" si="99"/>
        <v>0</v>
      </c>
      <c r="H107" s="30">
        <f t="shared" si="100"/>
        <v>0</v>
      </c>
      <c r="I107" s="95" t="str">
        <f t="shared" si="101"/>
        <v/>
      </c>
      <c r="J107" s="110"/>
      <c r="K107" s="110"/>
      <c r="L107" s="3" t="str">
        <f t="shared" si="102"/>
        <v>-</v>
      </c>
      <c r="M107" s="95" t="str">
        <f t="shared" si="103"/>
        <v/>
      </c>
      <c r="N107" s="110"/>
      <c r="O107" s="110"/>
      <c r="P107" s="3" t="str">
        <f t="shared" si="104"/>
        <v>-</v>
      </c>
      <c r="Q107" s="44"/>
      <c r="R107" s="3" t="str">
        <f t="shared" si="105"/>
        <v>-</v>
      </c>
      <c r="S107" s="3" t="str">
        <f t="shared" si="106"/>
        <v>-</v>
      </c>
      <c r="T107" s="17" t="str">
        <f t="shared" si="107"/>
        <v>-</v>
      </c>
      <c r="U107" s="20" t="str">
        <f t="shared" si="108"/>
        <v>-</v>
      </c>
      <c r="V107" s="3" t="str">
        <f t="shared" si="109"/>
        <v>-</v>
      </c>
      <c r="W107" s="3" t="str">
        <f t="shared" si="110"/>
        <v>-</v>
      </c>
      <c r="Y107" s="3" t="str">
        <f t="shared" si="111"/>
        <v>-</v>
      </c>
      <c r="Z107" s="17" t="str">
        <f t="shared" si="112"/>
        <v>-</v>
      </c>
      <c r="AA107" s="20" t="str">
        <f t="shared" si="113"/>
        <v>-</v>
      </c>
      <c r="AB107" s="3" t="str">
        <f t="shared" si="114"/>
        <v>-</v>
      </c>
    </row>
    <row r="108" spans="1:28" ht="12.75" customHeight="1" x14ac:dyDescent="0.25">
      <c r="A108" s="36" t="s">
        <v>72</v>
      </c>
      <c r="B108" s="46" t="s">
        <v>209</v>
      </c>
      <c r="C108" s="499"/>
      <c r="D108" s="23"/>
      <c r="E108" s="500"/>
      <c r="F108" s="503"/>
      <c r="G108" s="30">
        <f t="shared" si="99"/>
        <v>0</v>
      </c>
      <c r="H108" s="30">
        <f t="shared" si="100"/>
        <v>0</v>
      </c>
      <c r="I108" s="95" t="str">
        <f t="shared" si="101"/>
        <v/>
      </c>
      <c r="J108" s="110"/>
      <c r="K108" s="110"/>
      <c r="L108" s="3" t="str">
        <f t="shared" si="102"/>
        <v>-</v>
      </c>
      <c r="M108" s="95" t="str">
        <f t="shared" si="103"/>
        <v/>
      </c>
      <c r="N108" s="110"/>
      <c r="O108" s="110"/>
      <c r="P108" s="3" t="str">
        <f t="shared" si="104"/>
        <v>-</v>
      </c>
      <c r="Q108" s="44"/>
      <c r="R108" s="3" t="str">
        <f t="shared" si="105"/>
        <v>-</v>
      </c>
      <c r="S108" s="3" t="str">
        <f t="shared" si="106"/>
        <v>-</v>
      </c>
      <c r="T108" s="17" t="str">
        <f t="shared" si="107"/>
        <v>-</v>
      </c>
      <c r="U108" s="20" t="str">
        <f t="shared" si="108"/>
        <v>-</v>
      </c>
      <c r="V108" s="3" t="str">
        <f t="shared" si="109"/>
        <v>-</v>
      </c>
      <c r="W108" s="3" t="str">
        <f t="shared" si="110"/>
        <v>-</v>
      </c>
      <c r="Y108" s="3" t="str">
        <f t="shared" si="111"/>
        <v>-</v>
      </c>
      <c r="Z108" s="17" t="str">
        <f t="shared" si="112"/>
        <v>-</v>
      </c>
      <c r="AA108" s="20" t="str">
        <f t="shared" si="113"/>
        <v>-</v>
      </c>
      <c r="AB108" s="3" t="str">
        <f t="shared" si="114"/>
        <v>-</v>
      </c>
    </row>
    <row r="109" spans="1:28" ht="12.75" customHeight="1" x14ac:dyDescent="0.25">
      <c r="A109" s="36" t="s">
        <v>7</v>
      </c>
      <c r="B109" s="46" t="s">
        <v>210</v>
      </c>
      <c r="C109" s="499"/>
      <c r="D109" s="23"/>
      <c r="E109" s="500"/>
      <c r="F109" s="503"/>
      <c r="G109" s="30">
        <f t="shared" si="99"/>
        <v>0</v>
      </c>
      <c r="H109" s="30">
        <f t="shared" si="100"/>
        <v>0</v>
      </c>
      <c r="I109" s="95" t="str">
        <f t="shared" si="101"/>
        <v/>
      </c>
      <c r="J109" s="110"/>
      <c r="K109" s="110"/>
      <c r="L109" s="3" t="str">
        <f t="shared" si="102"/>
        <v>-</v>
      </c>
      <c r="M109" s="95" t="str">
        <f t="shared" si="103"/>
        <v/>
      </c>
      <c r="N109" s="110"/>
      <c r="O109" s="110"/>
      <c r="P109" s="3" t="str">
        <f t="shared" si="104"/>
        <v>-</v>
      </c>
      <c r="Q109" s="44"/>
      <c r="R109" s="3" t="str">
        <f t="shared" si="105"/>
        <v>-</v>
      </c>
      <c r="S109" s="3" t="str">
        <f t="shared" si="106"/>
        <v>-</v>
      </c>
      <c r="T109" s="17" t="str">
        <f t="shared" si="107"/>
        <v>-</v>
      </c>
      <c r="U109" s="20" t="str">
        <f t="shared" si="108"/>
        <v>-</v>
      </c>
      <c r="V109" s="3" t="str">
        <f t="shared" si="109"/>
        <v>-</v>
      </c>
      <c r="W109" s="3" t="str">
        <f t="shared" si="110"/>
        <v>-</v>
      </c>
      <c r="Y109" s="3" t="str">
        <f t="shared" si="111"/>
        <v>-</v>
      </c>
      <c r="Z109" s="17" t="str">
        <f t="shared" si="112"/>
        <v>-</v>
      </c>
      <c r="AA109" s="20" t="str">
        <f t="shared" si="113"/>
        <v>-</v>
      </c>
      <c r="AB109" s="3" t="str">
        <f t="shared" si="114"/>
        <v>-</v>
      </c>
    </row>
    <row r="110" spans="1:28" ht="12.75" customHeight="1" x14ac:dyDescent="0.25">
      <c r="A110" s="36" t="s">
        <v>73</v>
      </c>
      <c r="B110" s="46" t="s">
        <v>341</v>
      </c>
      <c r="C110" s="499"/>
      <c r="D110" s="23"/>
      <c r="E110" s="500"/>
      <c r="F110" s="503"/>
      <c r="G110" s="30">
        <f t="shared" si="99"/>
        <v>0</v>
      </c>
      <c r="H110" s="30">
        <f t="shared" si="100"/>
        <v>0</v>
      </c>
      <c r="I110" s="95" t="str">
        <f t="shared" si="101"/>
        <v/>
      </c>
      <c r="J110" s="110"/>
      <c r="K110" s="110"/>
      <c r="L110" s="3" t="str">
        <f t="shared" si="102"/>
        <v>-</v>
      </c>
      <c r="M110" s="95" t="str">
        <f t="shared" si="103"/>
        <v/>
      </c>
      <c r="N110" s="110"/>
      <c r="O110" s="110"/>
      <c r="P110" s="3" t="str">
        <f t="shared" si="104"/>
        <v>-</v>
      </c>
      <c r="Q110" s="44"/>
      <c r="R110" s="3" t="str">
        <f t="shared" si="105"/>
        <v>-</v>
      </c>
      <c r="S110" s="3" t="str">
        <f t="shared" si="106"/>
        <v>-</v>
      </c>
      <c r="T110" s="17" t="str">
        <f t="shared" si="107"/>
        <v>-</v>
      </c>
      <c r="U110" s="20" t="str">
        <f t="shared" si="108"/>
        <v>-</v>
      </c>
      <c r="V110" s="3" t="str">
        <f t="shared" si="109"/>
        <v>-</v>
      </c>
      <c r="W110" s="3" t="str">
        <f t="shared" si="110"/>
        <v>-</v>
      </c>
      <c r="Y110" s="3" t="str">
        <f t="shared" si="111"/>
        <v>-</v>
      </c>
      <c r="Z110" s="17" t="str">
        <f t="shared" si="112"/>
        <v>-</v>
      </c>
      <c r="AA110" s="20" t="str">
        <f t="shared" si="113"/>
        <v>-</v>
      </c>
      <c r="AB110" s="3" t="str">
        <f t="shared" si="114"/>
        <v>-</v>
      </c>
    </row>
    <row r="111" spans="1:28" ht="12.75" customHeight="1" x14ac:dyDescent="0.25">
      <c r="A111" s="36" t="s">
        <v>178</v>
      </c>
      <c r="B111" s="46" t="s">
        <v>153</v>
      </c>
      <c r="C111" s="499"/>
      <c r="D111" s="23"/>
      <c r="E111" s="500"/>
      <c r="F111" s="503"/>
      <c r="G111" s="30">
        <f t="shared" si="99"/>
        <v>0</v>
      </c>
      <c r="H111" s="30">
        <f t="shared" si="100"/>
        <v>0</v>
      </c>
      <c r="I111" s="95" t="str">
        <f t="shared" si="101"/>
        <v/>
      </c>
      <c r="J111" s="110"/>
      <c r="K111" s="110"/>
      <c r="L111" s="3" t="str">
        <f t="shared" si="102"/>
        <v>-</v>
      </c>
      <c r="M111" s="95" t="str">
        <f t="shared" si="103"/>
        <v/>
      </c>
      <c r="N111" s="110"/>
      <c r="O111" s="110"/>
      <c r="P111" s="3" t="str">
        <f t="shared" si="104"/>
        <v>-</v>
      </c>
      <c r="Q111" s="44"/>
      <c r="R111" s="3" t="str">
        <f t="shared" si="105"/>
        <v>-</v>
      </c>
      <c r="S111" s="3" t="str">
        <f t="shared" si="106"/>
        <v>-</v>
      </c>
      <c r="T111" s="17" t="str">
        <f t="shared" si="107"/>
        <v>-</v>
      </c>
      <c r="U111" s="20" t="str">
        <f t="shared" si="108"/>
        <v>-</v>
      </c>
      <c r="V111" s="3" t="str">
        <f t="shared" si="109"/>
        <v>-</v>
      </c>
      <c r="W111" s="3" t="str">
        <f t="shared" si="110"/>
        <v>-</v>
      </c>
      <c r="Y111" s="3" t="str">
        <f t="shared" si="111"/>
        <v>-</v>
      </c>
      <c r="Z111" s="17" t="str">
        <f t="shared" si="112"/>
        <v>-</v>
      </c>
      <c r="AA111" s="20" t="str">
        <f t="shared" si="113"/>
        <v>-</v>
      </c>
      <c r="AB111" s="3" t="str">
        <f t="shared" si="114"/>
        <v>-</v>
      </c>
    </row>
    <row r="112" spans="1:28" ht="12.5" x14ac:dyDescent="0.25">
      <c r="A112" s="36" t="s">
        <v>8</v>
      </c>
      <c r="B112" s="46" t="s">
        <v>205</v>
      </c>
      <c r="C112" s="499"/>
      <c r="D112" s="23"/>
      <c r="E112" s="500"/>
      <c r="F112" s="503"/>
      <c r="G112" s="30">
        <f>E112+F112</f>
        <v>0</v>
      </c>
      <c r="H112" s="30">
        <f t="shared" si="100"/>
        <v>0</v>
      </c>
      <c r="I112" s="95" t="str">
        <f t="shared" si="101"/>
        <v/>
      </c>
      <c r="J112" s="110"/>
      <c r="K112" s="110"/>
      <c r="L112" s="3" t="str">
        <f t="shared" si="102"/>
        <v>-</v>
      </c>
      <c r="M112" s="95" t="str">
        <f t="shared" si="103"/>
        <v/>
      </c>
      <c r="N112" s="110"/>
      <c r="O112" s="110"/>
      <c r="P112" s="3" t="str">
        <f t="shared" si="104"/>
        <v>-</v>
      </c>
      <c r="Q112" s="44"/>
      <c r="R112" s="3" t="str">
        <f t="shared" si="105"/>
        <v>-</v>
      </c>
      <c r="S112" s="3" t="str">
        <f t="shared" si="106"/>
        <v>-</v>
      </c>
      <c r="T112" s="17" t="str">
        <f t="shared" si="107"/>
        <v>-</v>
      </c>
      <c r="U112" s="20" t="str">
        <f t="shared" si="108"/>
        <v>-</v>
      </c>
      <c r="V112" s="3" t="str">
        <f t="shared" si="109"/>
        <v>-</v>
      </c>
      <c r="W112" s="3" t="str">
        <f t="shared" si="110"/>
        <v>-</v>
      </c>
      <c r="Y112" s="3" t="str">
        <f t="shared" si="111"/>
        <v>-</v>
      </c>
      <c r="Z112" s="17" t="str">
        <f t="shared" si="112"/>
        <v>-</v>
      </c>
      <c r="AA112" s="20" t="str">
        <f t="shared" si="113"/>
        <v>-</v>
      </c>
      <c r="AB112" s="3" t="str">
        <f t="shared" si="114"/>
        <v>-</v>
      </c>
    </row>
    <row r="113" spans="1:28" ht="12.5" x14ac:dyDescent="0.25">
      <c r="A113" s="36"/>
      <c r="B113" s="46"/>
      <c r="C113" s="499"/>
      <c r="D113" s="23"/>
      <c r="E113" s="500"/>
      <c r="F113" s="503"/>
      <c r="G113" s="30">
        <f>E113+F113</f>
        <v>0</v>
      </c>
      <c r="H113" s="30">
        <f t="shared" si="100"/>
        <v>0</v>
      </c>
      <c r="I113" s="95" t="str">
        <f t="shared" si="101"/>
        <v/>
      </c>
      <c r="J113" s="110"/>
      <c r="K113" s="110"/>
      <c r="L113" s="3" t="str">
        <f t="shared" si="102"/>
        <v>-</v>
      </c>
      <c r="M113" s="95" t="str">
        <f t="shared" si="103"/>
        <v/>
      </c>
      <c r="N113" s="110"/>
      <c r="O113" s="110"/>
      <c r="P113" s="3" t="str">
        <f t="shared" si="104"/>
        <v>-</v>
      </c>
      <c r="Q113" s="44"/>
      <c r="R113" s="3" t="str">
        <f t="shared" si="105"/>
        <v>-</v>
      </c>
      <c r="S113" s="3" t="str">
        <f t="shared" si="106"/>
        <v>-</v>
      </c>
      <c r="T113" s="17" t="str">
        <f t="shared" si="107"/>
        <v>-</v>
      </c>
      <c r="U113" s="20" t="str">
        <f t="shared" si="108"/>
        <v>-</v>
      </c>
      <c r="V113" s="3" t="str">
        <f t="shared" si="109"/>
        <v>-</v>
      </c>
      <c r="W113" s="3" t="str">
        <f t="shared" si="110"/>
        <v>-</v>
      </c>
      <c r="Y113" s="3" t="str">
        <f t="shared" si="111"/>
        <v>-</v>
      </c>
      <c r="Z113" s="17" t="str">
        <f t="shared" si="112"/>
        <v>-</v>
      </c>
      <c r="AA113" s="20" t="str">
        <f t="shared" si="113"/>
        <v>-</v>
      </c>
      <c r="AB113" s="3" t="str">
        <f t="shared" si="114"/>
        <v>-</v>
      </c>
    </row>
    <row r="114" spans="1:28" s="22" customFormat="1" ht="13" x14ac:dyDescent="0.3">
      <c r="A114" s="26">
        <v>10</v>
      </c>
      <c r="B114" s="47" t="s">
        <v>223</v>
      </c>
      <c r="C114" s="32">
        <f>ROUND(SUM(C105:C113),0)</f>
        <v>0</v>
      </c>
      <c r="D114" s="45"/>
      <c r="E114" s="32">
        <f>ROUND(SUM(E105:E113),0)</f>
        <v>0</v>
      </c>
      <c r="F114" s="48">
        <f>ROUND(SUM(F105:F113),0)</f>
        <v>0</v>
      </c>
      <c r="G114" s="32">
        <f>ROUND(SUM(G105:G113),0)</f>
        <v>0</v>
      </c>
      <c r="H114" s="32">
        <f>SUM(H105:H113)</f>
        <v>0</v>
      </c>
      <c r="I114" s="95"/>
      <c r="J114" s="27"/>
      <c r="K114" s="27"/>
      <c r="L114" s="27"/>
      <c r="M114" s="95"/>
      <c r="N114" s="27"/>
      <c r="O114" s="27"/>
      <c r="P114" s="27"/>
      <c r="R114" s="4">
        <f t="shared" ref="R114:W114" si="115">ROUND(SUM(R105:R113),0)</f>
        <v>0</v>
      </c>
      <c r="S114" s="4">
        <f t="shared" si="115"/>
        <v>0</v>
      </c>
      <c r="T114" s="18">
        <f t="shared" si="115"/>
        <v>0</v>
      </c>
      <c r="U114" s="21">
        <f t="shared" si="115"/>
        <v>0</v>
      </c>
      <c r="V114" s="4">
        <f t="shared" si="115"/>
        <v>0</v>
      </c>
      <c r="W114" s="4">
        <f t="shared" si="115"/>
        <v>0</v>
      </c>
      <c r="Y114" s="4">
        <f>ROUND(SUM(Y105:Y113),0)</f>
        <v>0</v>
      </c>
      <c r="Z114" s="18">
        <f>ROUND(SUM(Z105:Z113),0)</f>
        <v>0</v>
      </c>
      <c r="AA114" s="21">
        <f>ROUND(SUM(AA105:AA113),0)</f>
        <v>0</v>
      </c>
      <c r="AB114" s="4">
        <f>ROUND(SUM(AB105:AB113),0)</f>
        <v>0</v>
      </c>
    </row>
    <row r="115" spans="1:28" ht="12.75" customHeight="1" thickBot="1" x14ac:dyDescent="0.3">
      <c r="B115" s="1"/>
      <c r="I115" s="95"/>
      <c r="J115" s="27"/>
      <c r="K115" s="27"/>
      <c r="L115" s="27"/>
      <c r="M115" s="95"/>
      <c r="N115" s="27"/>
      <c r="O115" s="27"/>
      <c r="P115" s="27"/>
    </row>
    <row r="116" spans="1:28" ht="14.25" customHeight="1" thickBot="1" x14ac:dyDescent="0.35">
      <c r="A116" s="354" t="s">
        <v>194</v>
      </c>
      <c r="B116" s="360"/>
      <c r="C116" s="360"/>
      <c r="D116" s="360"/>
      <c r="E116" s="360"/>
      <c r="F116" s="360"/>
      <c r="G116" s="360"/>
      <c r="H116" s="361"/>
      <c r="I116" s="95"/>
      <c r="J116" s="27"/>
      <c r="K116" s="27"/>
      <c r="L116" s="27"/>
      <c r="M116" s="95"/>
      <c r="N116" s="27"/>
      <c r="O116" s="27"/>
      <c r="P116" s="27"/>
    </row>
    <row r="117" spans="1:28" ht="12.75" customHeight="1" x14ac:dyDescent="0.25">
      <c r="B117" s="1"/>
      <c r="I117" s="95"/>
      <c r="J117" s="27"/>
      <c r="K117" s="27"/>
      <c r="L117" s="27"/>
      <c r="M117" s="95"/>
      <c r="N117" s="27"/>
      <c r="O117" s="27"/>
      <c r="P117" s="27"/>
    </row>
    <row r="118" spans="1:28" s="22" customFormat="1" ht="12.75" customHeight="1" x14ac:dyDescent="0.3">
      <c r="A118" s="190">
        <v>11</v>
      </c>
      <c r="B118" s="357" t="s">
        <v>190</v>
      </c>
      <c r="C118" s="358"/>
      <c r="D118" s="358"/>
      <c r="E118" s="358"/>
      <c r="F118" s="358"/>
      <c r="G118" s="358"/>
      <c r="H118" s="359"/>
      <c r="I118" s="95"/>
      <c r="J118" s="27"/>
      <c r="K118" s="27"/>
      <c r="L118" s="27"/>
      <c r="M118" s="95"/>
      <c r="N118" s="27"/>
      <c r="O118" s="27"/>
      <c r="P118" s="27"/>
      <c r="R118" s="2" t="s">
        <v>111</v>
      </c>
      <c r="S118" s="2" t="s">
        <v>112</v>
      </c>
      <c r="T118" s="16" t="s">
        <v>113</v>
      </c>
      <c r="U118" s="19" t="s">
        <v>111</v>
      </c>
      <c r="V118" s="2" t="s">
        <v>112</v>
      </c>
      <c r="W118" s="2" t="s">
        <v>113</v>
      </c>
      <c r="Y118" s="2" t="s">
        <v>118</v>
      </c>
      <c r="Z118" s="16" t="s">
        <v>119</v>
      </c>
      <c r="AA118" s="19" t="s">
        <v>118</v>
      </c>
      <c r="AB118" s="2" t="s">
        <v>119</v>
      </c>
    </row>
    <row r="119" spans="1:28" ht="12.75" customHeight="1" x14ac:dyDescent="0.25">
      <c r="A119" s="340" t="s">
        <v>211</v>
      </c>
      <c r="B119" s="341"/>
      <c r="C119" s="341"/>
      <c r="D119" s="341"/>
      <c r="E119" s="341"/>
      <c r="F119" s="341"/>
      <c r="G119" s="341"/>
      <c r="H119" s="341"/>
      <c r="I119" s="341"/>
      <c r="J119" s="341"/>
      <c r="K119" s="341"/>
      <c r="L119" s="341"/>
      <c r="M119" s="341"/>
      <c r="N119" s="341"/>
      <c r="O119" s="341"/>
      <c r="P119" s="342"/>
      <c r="Q119" s="44"/>
      <c r="R119" s="210"/>
      <c r="S119" s="210"/>
      <c r="T119" s="211"/>
      <c r="U119" s="212"/>
      <c r="V119" s="210"/>
      <c r="W119" s="210"/>
      <c r="Y119" s="210"/>
      <c r="Z119" s="211"/>
      <c r="AA119" s="213"/>
      <c r="AB119" s="210"/>
    </row>
    <row r="120" spans="1:28" ht="12.5" x14ac:dyDescent="0.25">
      <c r="A120" s="195" t="s">
        <v>9</v>
      </c>
      <c r="B120" s="194" t="s">
        <v>138</v>
      </c>
      <c r="C120" s="501"/>
      <c r="D120" s="23"/>
      <c r="E120" s="501"/>
      <c r="F120" s="502"/>
      <c r="G120" s="193">
        <f t="shared" ref="G120:G128" si="116">E120+F120</f>
        <v>0</v>
      </c>
      <c r="H120" s="193">
        <f t="shared" ref="H120:H128" si="117">C120-G120</f>
        <v>0</v>
      </c>
      <c r="I120" s="95" t="str">
        <f t="shared" ref="I120:I128" si="118">IF(AND($C120="",$E120="",$F120=""),"",IF(AND(OR($C120&lt;&gt;"",$G120&lt;&gt;""),OR(J120="",K120="")),"Sélectionnez! -&gt;",""))</f>
        <v/>
      </c>
      <c r="J120" s="110"/>
      <c r="K120" s="110"/>
      <c r="L120" s="3" t="str">
        <f t="shared" ref="L120:L128" si="119">IF(J120=K120,"-", "Changement de répartition")</f>
        <v>-</v>
      </c>
      <c r="M120" s="95" t="str">
        <f t="shared" ref="M120:M128" si="120">IF(AND($C120="",$E120="",$F120=""),"",IF(AND(OR($C120&lt;&gt;"",$G120&lt;&gt;""),OR(N120="",O120="")),"Sélectionnez! -&gt;",""))</f>
        <v/>
      </c>
      <c r="N120" s="110"/>
      <c r="O120" s="110"/>
      <c r="P120" s="3" t="str">
        <f t="shared" ref="P120:P128" si="121">IF(N120=O120,"-","Changement d'origine")</f>
        <v>-</v>
      </c>
      <c r="Q120" s="44"/>
      <c r="R120" s="3" t="str">
        <f t="shared" ref="R120:R128" si="122">IF(J120="Interne",C120,"-")</f>
        <v>-</v>
      </c>
      <c r="S120" s="3" t="str">
        <f t="shared" ref="S120:S128" si="123">IF(J120="Apparenté",C120,"-")</f>
        <v>-</v>
      </c>
      <c r="T120" s="17" t="str">
        <f t="shared" ref="T120:T128" si="124">IF(J120="Externe",C120,"-")</f>
        <v>-</v>
      </c>
      <c r="U120" s="20" t="str">
        <f t="shared" ref="U120:U128" si="125">IF(K120="Interne",G120,"-")</f>
        <v>-</v>
      </c>
      <c r="V120" s="3" t="str">
        <f t="shared" ref="V120:V128" si="126">IF(K120="Apparenté",G120,"-")</f>
        <v>-</v>
      </c>
      <c r="W120" s="3" t="str">
        <f t="shared" ref="W120:W128" si="127">IF(K120="Externe",G120,"-")</f>
        <v>-</v>
      </c>
      <c r="Y120" s="3" t="str">
        <f t="shared" ref="Y120:Y128" si="128">IF($N120="Canadien",IF($C120="","-",$C120),"-")</f>
        <v>-</v>
      </c>
      <c r="Z120" s="17" t="str">
        <f t="shared" ref="Z120:Z128" si="129">IF($N120="Non-Canadien",IF($C120="","-",$C120),"-")</f>
        <v>-</v>
      </c>
      <c r="AA120" s="20" t="str">
        <f t="shared" ref="AA120:AA128" si="130">IF($O120="Canadien",IF($G120=0,"-",$G120),"-")</f>
        <v>-</v>
      </c>
      <c r="AB120" s="3" t="str">
        <f t="shared" ref="AB120:AB128" si="131">IF($O120="Non-Canadien",IF($G120=0,"-",$G120),"-")</f>
        <v>-</v>
      </c>
    </row>
    <row r="121" spans="1:28" ht="12.5" x14ac:dyDescent="0.25">
      <c r="A121" s="36" t="s">
        <v>74</v>
      </c>
      <c r="B121" s="46" t="s">
        <v>180</v>
      </c>
      <c r="C121" s="499"/>
      <c r="D121" s="23"/>
      <c r="E121" s="499"/>
      <c r="F121" s="503"/>
      <c r="G121" s="30">
        <f t="shared" si="116"/>
        <v>0</v>
      </c>
      <c r="H121" s="30">
        <f t="shared" si="117"/>
        <v>0</v>
      </c>
      <c r="I121" s="95" t="str">
        <f t="shared" si="118"/>
        <v/>
      </c>
      <c r="J121" s="110"/>
      <c r="K121" s="110"/>
      <c r="L121" s="3" t="str">
        <f t="shared" si="119"/>
        <v>-</v>
      </c>
      <c r="M121" s="95" t="str">
        <f t="shared" si="120"/>
        <v/>
      </c>
      <c r="N121" s="110"/>
      <c r="O121" s="110"/>
      <c r="P121" s="3" t="str">
        <f t="shared" si="121"/>
        <v>-</v>
      </c>
      <c r="Q121" s="44"/>
      <c r="R121" s="3" t="str">
        <f t="shared" si="122"/>
        <v>-</v>
      </c>
      <c r="S121" s="3" t="str">
        <f t="shared" si="123"/>
        <v>-</v>
      </c>
      <c r="T121" s="17" t="str">
        <f t="shared" si="124"/>
        <v>-</v>
      </c>
      <c r="U121" s="20" t="str">
        <f t="shared" si="125"/>
        <v>-</v>
      </c>
      <c r="V121" s="3" t="str">
        <f t="shared" si="126"/>
        <v>-</v>
      </c>
      <c r="W121" s="3" t="str">
        <f t="shared" si="127"/>
        <v>-</v>
      </c>
      <c r="Y121" s="3" t="str">
        <f t="shared" si="128"/>
        <v>-</v>
      </c>
      <c r="Z121" s="17" t="str">
        <f t="shared" si="129"/>
        <v>-</v>
      </c>
      <c r="AA121" s="20" t="str">
        <f t="shared" si="130"/>
        <v>-</v>
      </c>
      <c r="AB121" s="3" t="str">
        <f t="shared" si="131"/>
        <v>-</v>
      </c>
    </row>
    <row r="122" spans="1:28" ht="12.5" x14ac:dyDescent="0.25">
      <c r="A122" s="36" t="s">
        <v>10</v>
      </c>
      <c r="B122" s="46" t="s">
        <v>139</v>
      </c>
      <c r="C122" s="499"/>
      <c r="D122" s="23"/>
      <c r="E122" s="499"/>
      <c r="F122" s="503"/>
      <c r="G122" s="30">
        <f t="shared" si="116"/>
        <v>0</v>
      </c>
      <c r="H122" s="30">
        <f t="shared" si="117"/>
        <v>0</v>
      </c>
      <c r="I122" s="95" t="str">
        <f t="shared" si="118"/>
        <v/>
      </c>
      <c r="J122" s="110"/>
      <c r="K122" s="110"/>
      <c r="L122" s="3" t="str">
        <f t="shared" si="119"/>
        <v>-</v>
      </c>
      <c r="M122" s="95" t="str">
        <f t="shared" si="120"/>
        <v/>
      </c>
      <c r="N122" s="110"/>
      <c r="O122" s="110"/>
      <c r="P122" s="3" t="str">
        <f t="shared" si="121"/>
        <v>-</v>
      </c>
      <c r="Q122" s="44"/>
      <c r="R122" s="3" t="str">
        <f t="shared" si="122"/>
        <v>-</v>
      </c>
      <c r="S122" s="3" t="str">
        <f t="shared" si="123"/>
        <v>-</v>
      </c>
      <c r="T122" s="17" t="str">
        <f t="shared" si="124"/>
        <v>-</v>
      </c>
      <c r="U122" s="20" t="str">
        <f t="shared" si="125"/>
        <v>-</v>
      </c>
      <c r="V122" s="3" t="str">
        <f t="shared" si="126"/>
        <v>-</v>
      </c>
      <c r="W122" s="3" t="str">
        <f t="shared" si="127"/>
        <v>-</v>
      </c>
      <c r="Y122" s="3" t="str">
        <f t="shared" si="128"/>
        <v>-</v>
      </c>
      <c r="Z122" s="17" t="str">
        <f t="shared" si="129"/>
        <v>-</v>
      </c>
      <c r="AA122" s="20" t="str">
        <f t="shared" si="130"/>
        <v>-</v>
      </c>
      <c r="AB122" s="3" t="str">
        <f t="shared" si="131"/>
        <v>-</v>
      </c>
    </row>
    <row r="123" spans="1:28" ht="12.5" x14ac:dyDescent="0.25">
      <c r="A123" s="36" t="s">
        <v>75</v>
      </c>
      <c r="B123" s="46" t="s">
        <v>140</v>
      </c>
      <c r="C123" s="499"/>
      <c r="D123" s="23"/>
      <c r="E123" s="499"/>
      <c r="F123" s="503"/>
      <c r="G123" s="30">
        <f t="shared" si="116"/>
        <v>0</v>
      </c>
      <c r="H123" s="30">
        <f t="shared" si="117"/>
        <v>0</v>
      </c>
      <c r="I123" s="95" t="str">
        <f t="shared" si="118"/>
        <v/>
      </c>
      <c r="J123" s="110"/>
      <c r="K123" s="110"/>
      <c r="L123" s="3" t="str">
        <f t="shared" si="119"/>
        <v>-</v>
      </c>
      <c r="M123" s="95" t="str">
        <f t="shared" si="120"/>
        <v/>
      </c>
      <c r="N123" s="110"/>
      <c r="O123" s="110"/>
      <c r="P123" s="3" t="str">
        <f t="shared" si="121"/>
        <v>-</v>
      </c>
      <c r="Q123" s="44"/>
      <c r="R123" s="3" t="str">
        <f t="shared" si="122"/>
        <v>-</v>
      </c>
      <c r="S123" s="3" t="str">
        <f t="shared" si="123"/>
        <v>-</v>
      </c>
      <c r="T123" s="17" t="str">
        <f t="shared" si="124"/>
        <v>-</v>
      </c>
      <c r="U123" s="20" t="str">
        <f t="shared" si="125"/>
        <v>-</v>
      </c>
      <c r="V123" s="3" t="str">
        <f t="shared" si="126"/>
        <v>-</v>
      </c>
      <c r="W123" s="3" t="str">
        <f t="shared" si="127"/>
        <v>-</v>
      </c>
      <c r="Y123" s="3" t="str">
        <f t="shared" si="128"/>
        <v>-</v>
      </c>
      <c r="Z123" s="17" t="str">
        <f t="shared" si="129"/>
        <v>-</v>
      </c>
      <c r="AA123" s="20" t="str">
        <f t="shared" si="130"/>
        <v>-</v>
      </c>
      <c r="AB123" s="3" t="str">
        <f t="shared" si="131"/>
        <v>-</v>
      </c>
    </row>
    <row r="124" spans="1:28" ht="12.5" x14ac:dyDescent="0.25">
      <c r="A124" s="36" t="s">
        <v>76</v>
      </c>
      <c r="B124" s="46" t="s">
        <v>141</v>
      </c>
      <c r="C124" s="499"/>
      <c r="D124" s="23"/>
      <c r="E124" s="499"/>
      <c r="F124" s="503"/>
      <c r="G124" s="30">
        <f t="shared" si="116"/>
        <v>0</v>
      </c>
      <c r="H124" s="30">
        <f t="shared" si="117"/>
        <v>0</v>
      </c>
      <c r="I124" s="95" t="str">
        <f t="shared" si="118"/>
        <v/>
      </c>
      <c r="J124" s="110"/>
      <c r="K124" s="110"/>
      <c r="L124" s="3" t="str">
        <f t="shared" si="119"/>
        <v>-</v>
      </c>
      <c r="M124" s="95" t="str">
        <f t="shared" si="120"/>
        <v/>
      </c>
      <c r="N124" s="110"/>
      <c r="O124" s="110"/>
      <c r="P124" s="3" t="str">
        <f t="shared" si="121"/>
        <v>-</v>
      </c>
      <c r="Q124" s="44"/>
      <c r="R124" s="3" t="str">
        <f t="shared" si="122"/>
        <v>-</v>
      </c>
      <c r="S124" s="3" t="str">
        <f t="shared" si="123"/>
        <v>-</v>
      </c>
      <c r="T124" s="17" t="str">
        <f t="shared" si="124"/>
        <v>-</v>
      </c>
      <c r="U124" s="20" t="str">
        <f t="shared" si="125"/>
        <v>-</v>
      </c>
      <c r="V124" s="3" t="str">
        <f t="shared" si="126"/>
        <v>-</v>
      </c>
      <c r="W124" s="3" t="str">
        <f t="shared" si="127"/>
        <v>-</v>
      </c>
      <c r="Y124" s="3" t="str">
        <f t="shared" si="128"/>
        <v>-</v>
      </c>
      <c r="Z124" s="17" t="str">
        <f t="shared" si="129"/>
        <v>-</v>
      </c>
      <c r="AA124" s="20" t="str">
        <f t="shared" si="130"/>
        <v>-</v>
      </c>
      <c r="AB124" s="3" t="str">
        <f t="shared" si="131"/>
        <v>-</v>
      </c>
    </row>
    <row r="125" spans="1:28" ht="12.5" x14ac:dyDescent="0.25">
      <c r="A125" s="36" t="s">
        <v>11</v>
      </c>
      <c r="B125" s="46" t="s">
        <v>142</v>
      </c>
      <c r="C125" s="499"/>
      <c r="D125" s="23"/>
      <c r="E125" s="499"/>
      <c r="F125" s="503"/>
      <c r="G125" s="30">
        <f t="shared" si="116"/>
        <v>0</v>
      </c>
      <c r="H125" s="30">
        <f t="shared" si="117"/>
        <v>0</v>
      </c>
      <c r="I125" s="95" t="str">
        <f t="shared" si="118"/>
        <v/>
      </c>
      <c r="J125" s="110"/>
      <c r="K125" s="110"/>
      <c r="L125" s="3" t="str">
        <f t="shared" si="119"/>
        <v>-</v>
      </c>
      <c r="M125" s="95" t="str">
        <f t="shared" si="120"/>
        <v/>
      </c>
      <c r="N125" s="110"/>
      <c r="O125" s="110"/>
      <c r="P125" s="3" t="str">
        <f t="shared" si="121"/>
        <v>-</v>
      </c>
      <c r="Q125" s="44"/>
      <c r="R125" s="3" t="str">
        <f t="shared" si="122"/>
        <v>-</v>
      </c>
      <c r="S125" s="3" t="str">
        <f t="shared" si="123"/>
        <v>-</v>
      </c>
      <c r="T125" s="17" t="str">
        <f t="shared" si="124"/>
        <v>-</v>
      </c>
      <c r="U125" s="20" t="str">
        <f t="shared" si="125"/>
        <v>-</v>
      </c>
      <c r="V125" s="3" t="str">
        <f t="shared" si="126"/>
        <v>-</v>
      </c>
      <c r="W125" s="3" t="str">
        <f t="shared" si="127"/>
        <v>-</v>
      </c>
      <c r="Y125" s="3" t="str">
        <f t="shared" si="128"/>
        <v>-</v>
      </c>
      <c r="Z125" s="17" t="str">
        <f t="shared" si="129"/>
        <v>-</v>
      </c>
      <c r="AA125" s="20" t="str">
        <f t="shared" si="130"/>
        <v>-</v>
      </c>
      <c r="AB125" s="3" t="str">
        <f t="shared" si="131"/>
        <v>-</v>
      </c>
    </row>
    <row r="126" spans="1:28" ht="12.5" x14ac:dyDescent="0.25">
      <c r="A126" s="36" t="s">
        <v>77</v>
      </c>
      <c r="B126" s="46" t="s">
        <v>181</v>
      </c>
      <c r="C126" s="499"/>
      <c r="D126" s="23"/>
      <c r="E126" s="499"/>
      <c r="F126" s="503"/>
      <c r="G126" s="30">
        <f t="shared" si="116"/>
        <v>0</v>
      </c>
      <c r="H126" s="30">
        <f t="shared" si="117"/>
        <v>0</v>
      </c>
      <c r="I126" s="95" t="str">
        <f t="shared" si="118"/>
        <v/>
      </c>
      <c r="J126" s="110"/>
      <c r="K126" s="110"/>
      <c r="L126" s="3" t="str">
        <f t="shared" si="119"/>
        <v>-</v>
      </c>
      <c r="M126" s="95" t="str">
        <f t="shared" si="120"/>
        <v/>
      </c>
      <c r="N126" s="110"/>
      <c r="O126" s="110"/>
      <c r="P126" s="3" t="str">
        <f t="shared" si="121"/>
        <v>-</v>
      </c>
      <c r="Q126" s="44"/>
      <c r="R126" s="3" t="str">
        <f t="shared" si="122"/>
        <v>-</v>
      </c>
      <c r="S126" s="3" t="str">
        <f t="shared" si="123"/>
        <v>-</v>
      </c>
      <c r="T126" s="17" t="str">
        <f t="shared" si="124"/>
        <v>-</v>
      </c>
      <c r="U126" s="20" t="str">
        <f t="shared" si="125"/>
        <v>-</v>
      </c>
      <c r="V126" s="3" t="str">
        <f t="shared" si="126"/>
        <v>-</v>
      </c>
      <c r="W126" s="3" t="str">
        <f t="shared" si="127"/>
        <v>-</v>
      </c>
      <c r="Y126" s="3" t="str">
        <f t="shared" si="128"/>
        <v>-</v>
      </c>
      <c r="Z126" s="17" t="str">
        <f t="shared" si="129"/>
        <v>-</v>
      </c>
      <c r="AA126" s="20" t="str">
        <f t="shared" si="130"/>
        <v>-</v>
      </c>
      <c r="AB126" s="3" t="str">
        <f t="shared" si="131"/>
        <v>-</v>
      </c>
    </row>
    <row r="127" spans="1:28" ht="12.5" x14ac:dyDescent="0.25">
      <c r="A127" s="36" t="s">
        <v>12</v>
      </c>
      <c r="B127" s="46" t="s">
        <v>205</v>
      </c>
      <c r="C127" s="499"/>
      <c r="D127" s="23"/>
      <c r="E127" s="499"/>
      <c r="F127" s="503"/>
      <c r="G127" s="30">
        <f t="shared" si="116"/>
        <v>0</v>
      </c>
      <c r="H127" s="30">
        <f t="shared" si="117"/>
        <v>0</v>
      </c>
      <c r="I127" s="95" t="str">
        <f t="shared" si="118"/>
        <v/>
      </c>
      <c r="J127" s="110"/>
      <c r="K127" s="110"/>
      <c r="L127" s="3" t="str">
        <f t="shared" si="119"/>
        <v>-</v>
      </c>
      <c r="M127" s="95" t="str">
        <f t="shared" si="120"/>
        <v/>
      </c>
      <c r="N127" s="110"/>
      <c r="O127" s="110"/>
      <c r="P127" s="3" t="str">
        <f t="shared" si="121"/>
        <v>-</v>
      </c>
      <c r="Q127" s="44"/>
      <c r="R127" s="3" t="str">
        <f t="shared" si="122"/>
        <v>-</v>
      </c>
      <c r="S127" s="3" t="str">
        <f t="shared" si="123"/>
        <v>-</v>
      </c>
      <c r="T127" s="17" t="str">
        <f t="shared" si="124"/>
        <v>-</v>
      </c>
      <c r="U127" s="20" t="str">
        <f t="shared" si="125"/>
        <v>-</v>
      </c>
      <c r="V127" s="3" t="str">
        <f t="shared" si="126"/>
        <v>-</v>
      </c>
      <c r="W127" s="3" t="str">
        <f t="shared" si="127"/>
        <v>-</v>
      </c>
      <c r="Y127" s="3" t="str">
        <f t="shared" si="128"/>
        <v>-</v>
      </c>
      <c r="Z127" s="17" t="str">
        <f t="shared" si="129"/>
        <v>-</v>
      </c>
      <c r="AA127" s="20" t="str">
        <f t="shared" si="130"/>
        <v>-</v>
      </c>
      <c r="AB127" s="3" t="str">
        <f t="shared" si="131"/>
        <v>-</v>
      </c>
    </row>
    <row r="128" spans="1:28" ht="12.75" customHeight="1" x14ac:dyDescent="0.25">
      <c r="A128" s="36"/>
      <c r="B128" s="46"/>
      <c r="C128" s="499"/>
      <c r="D128" s="23"/>
      <c r="E128" s="499"/>
      <c r="F128" s="503"/>
      <c r="G128" s="30">
        <f t="shared" si="116"/>
        <v>0</v>
      </c>
      <c r="H128" s="30">
        <f t="shared" si="117"/>
        <v>0</v>
      </c>
      <c r="I128" s="95" t="str">
        <f t="shared" si="118"/>
        <v/>
      </c>
      <c r="J128" s="110"/>
      <c r="K128" s="110"/>
      <c r="L128" s="3" t="str">
        <f t="shared" si="119"/>
        <v>-</v>
      </c>
      <c r="M128" s="95" t="str">
        <f t="shared" si="120"/>
        <v/>
      </c>
      <c r="N128" s="110"/>
      <c r="O128" s="110"/>
      <c r="P128" s="3" t="str">
        <f t="shared" si="121"/>
        <v>-</v>
      </c>
      <c r="Q128" s="44"/>
      <c r="R128" s="3" t="str">
        <f t="shared" si="122"/>
        <v>-</v>
      </c>
      <c r="S128" s="3" t="str">
        <f t="shared" si="123"/>
        <v>-</v>
      </c>
      <c r="T128" s="17" t="str">
        <f t="shared" si="124"/>
        <v>-</v>
      </c>
      <c r="U128" s="20" t="str">
        <f t="shared" si="125"/>
        <v>-</v>
      </c>
      <c r="V128" s="3" t="str">
        <f t="shared" si="126"/>
        <v>-</v>
      </c>
      <c r="W128" s="3" t="str">
        <f t="shared" si="127"/>
        <v>-</v>
      </c>
      <c r="Y128" s="3" t="str">
        <f t="shared" si="128"/>
        <v>-</v>
      </c>
      <c r="Z128" s="17" t="str">
        <f t="shared" si="129"/>
        <v>-</v>
      </c>
      <c r="AA128" s="20" t="str">
        <f t="shared" si="130"/>
        <v>-</v>
      </c>
      <c r="AB128" s="3" t="str">
        <f t="shared" si="131"/>
        <v>-</v>
      </c>
    </row>
    <row r="129" spans="1:28" s="22" customFormat="1" ht="13" x14ac:dyDescent="0.3">
      <c r="A129" s="26">
        <v>11</v>
      </c>
      <c r="B129" s="47" t="s">
        <v>212</v>
      </c>
      <c r="C129" s="32">
        <f>ROUND(SUM(C120:C128),0)</f>
        <v>0</v>
      </c>
      <c r="D129" s="45"/>
      <c r="E129" s="32">
        <f>ROUND(SUM(E120:E128),0)</f>
        <v>0</v>
      </c>
      <c r="F129" s="48">
        <f>ROUND(SUM(F120:F128),0)</f>
        <v>0</v>
      </c>
      <c r="G129" s="32">
        <f>ROUND(SUM(G120:G128),0)</f>
        <v>0</v>
      </c>
      <c r="H129" s="32">
        <f>SUM(H120:H128)</f>
        <v>0</v>
      </c>
      <c r="I129" s="95"/>
      <c r="J129" s="27"/>
      <c r="K129" s="27"/>
      <c r="L129" s="27"/>
      <c r="M129" s="95"/>
      <c r="N129" s="27"/>
      <c r="O129" s="27"/>
      <c r="P129" s="27"/>
      <c r="R129" s="4">
        <f t="shared" ref="R129:W129" si="132">ROUND(SUM(R120:R128),0)</f>
        <v>0</v>
      </c>
      <c r="S129" s="4">
        <f t="shared" si="132"/>
        <v>0</v>
      </c>
      <c r="T129" s="18">
        <f t="shared" si="132"/>
        <v>0</v>
      </c>
      <c r="U129" s="21">
        <f t="shared" si="132"/>
        <v>0</v>
      </c>
      <c r="V129" s="4">
        <f t="shared" si="132"/>
        <v>0</v>
      </c>
      <c r="W129" s="4">
        <f t="shared" si="132"/>
        <v>0</v>
      </c>
      <c r="Y129" s="4">
        <f>ROUND(SUM(Y120:Y128),0)</f>
        <v>0</v>
      </c>
      <c r="Z129" s="18">
        <f>ROUND(SUM(Z120:Z128),0)</f>
        <v>0</v>
      </c>
      <c r="AA129" s="21">
        <f>ROUND(SUM(AA120:AA128),0)</f>
        <v>0</v>
      </c>
      <c r="AB129" s="4">
        <f>ROUND(SUM(AB120:AB128),0)</f>
        <v>0</v>
      </c>
    </row>
    <row r="130" spans="1:28" ht="13" x14ac:dyDescent="0.25">
      <c r="B130" s="1"/>
      <c r="C130" s="23"/>
      <c r="D130" s="23"/>
      <c r="E130" s="23"/>
      <c r="F130" s="33"/>
      <c r="G130" s="24"/>
      <c r="H130" s="24"/>
      <c r="I130" s="95"/>
      <c r="J130" s="27"/>
      <c r="K130" s="27"/>
      <c r="L130" s="27"/>
      <c r="M130" s="95"/>
      <c r="N130" s="27"/>
      <c r="O130" s="27"/>
      <c r="P130" s="27"/>
    </row>
    <row r="131" spans="1:28" s="22" customFormat="1" ht="12.75" customHeight="1" x14ac:dyDescent="0.3">
      <c r="A131" s="26">
        <v>12</v>
      </c>
      <c r="B131" s="351" t="s">
        <v>316</v>
      </c>
      <c r="C131" s="362"/>
      <c r="D131" s="362"/>
      <c r="E131" s="362"/>
      <c r="F131" s="362"/>
      <c r="G131" s="362"/>
      <c r="H131" s="363"/>
      <c r="I131" s="95"/>
      <c r="J131" s="27"/>
      <c r="K131" s="27"/>
      <c r="L131" s="27"/>
      <c r="M131" s="95"/>
      <c r="N131" s="27"/>
      <c r="O131" s="27"/>
      <c r="P131" s="27"/>
      <c r="R131" s="2" t="s">
        <v>111</v>
      </c>
      <c r="S131" s="2" t="s">
        <v>112</v>
      </c>
      <c r="T131" s="16" t="s">
        <v>113</v>
      </c>
      <c r="U131" s="19" t="s">
        <v>111</v>
      </c>
      <c r="V131" s="2" t="s">
        <v>112</v>
      </c>
      <c r="W131" s="2" t="s">
        <v>113</v>
      </c>
      <c r="Y131" s="2" t="s">
        <v>118</v>
      </c>
      <c r="Z131" s="16" t="s">
        <v>119</v>
      </c>
      <c r="AA131" s="19" t="s">
        <v>118</v>
      </c>
      <c r="AB131" s="2" t="s">
        <v>119</v>
      </c>
    </row>
    <row r="132" spans="1:28" ht="12.75" customHeight="1" x14ac:dyDescent="0.25">
      <c r="A132" s="36" t="s">
        <v>13</v>
      </c>
      <c r="B132" s="46" t="s">
        <v>144</v>
      </c>
      <c r="C132" s="499"/>
      <c r="D132" s="23"/>
      <c r="E132" s="499"/>
      <c r="F132" s="503"/>
      <c r="G132" s="30">
        <f t="shared" ref="G132:G144" si="133">E132+F132</f>
        <v>0</v>
      </c>
      <c r="H132" s="30">
        <f t="shared" ref="H132:H144" si="134">C132-G132</f>
        <v>0</v>
      </c>
      <c r="I132" s="95" t="str">
        <f t="shared" ref="I132:I144" si="135">IF(AND($C132="",$E132="",$F132=""),"",IF(AND(OR($C132&lt;&gt;"",$G132&lt;&gt;""),OR(J132="",K132="")),"Sélectionnez! -&gt;",""))</f>
        <v/>
      </c>
      <c r="J132" s="110"/>
      <c r="K132" s="110"/>
      <c r="L132" s="3" t="str">
        <f t="shared" ref="L132:L144" si="136">IF(J132=K132,"-", "Changement de répartition")</f>
        <v>-</v>
      </c>
      <c r="M132" s="95" t="str">
        <f t="shared" ref="M132:M144" si="137">IF(AND($C132="",$E132="",$F132=""),"",IF(AND(OR($C132&lt;&gt;"",$G132&lt;&gt;""),OR(N132="",O132="")),"Sélectionnez! -&gt;",""))</f>
        <v/>
      </c>
      <c r="N132" s="110"/>
      <c r="O132" s="110"/>
      <c r="P132" s="3" t="str">
        <f t="shared" ref="P132:P144" si="138">IF(N132=O132,"-","Changement d'origine")</f>
        <v>-</v>
      </c>
      <c r="Q132" s="44"/>
      <c r="R132" s="3" t="str">
        <f t="shared" ref="R132:R144" si="139">IF(J132="Interne",C132,"-")</f>
        <v>-</v>
      </c>
      <c r="S132" s="3" t="str">
        <f t="shared" ref="S132:S144" si="140">IF(J132="Apparenté",C132,"-")</f>
        <v>-</v>
      </c>
      <c r="T132" s="17" t="str">
        <f t="shared" ref="T132:T144" si="141">IF(J132="Externe",C132,"-")</f>
        <v>-</v>
      </c>
      <c r="U132" s="20" t="str">
        <f t="shared" ref="U132:U144" si="142">IF(K132="Interne",G132,"-")</f>
        <v>-</v>
      </c>
      <c r="V132" s="3" t="str">
        <f t="shared" ref="V132:V144" si="143">IF(K132="Apparenté",G132,"-")</f>
        <v>-</v>
      </c>
      <c r="W132" s="3" t="str">
        <f t="shared" ref="W132:W144" si="144">IF(K132="Externe",G132,"-")</f>
        <v>-</v>
      </c>
      <c r="Y132" s="3" t="str">
        <f t="shared" ref="Y132:Y144" si="145">IF($N132="Canadien",IF($C132="","-",$C132),"-")</f>
        <v>-</v>
      </c>
      <c r="Z132" s="17" t="str">
        <f t="shared" ref="Z132:Z144" si="146">IF($N132="Non-Canadien",IF($C132="","-",$C132),"-")</f>
        <v>-</v>
      </c>
      <c r="AA132" s="20" t="str">
        <f t="shared" ref="AA132:AA144" si="147">IF($O132="Canadien",IF($G132=0,"-",$G132),"-")</f>
        <v>-</v>
      </c>
      <c r="AB132" s="3" t="str">
        <f t="shared" ref="AB132:AB144" si="148">IF($O132="Non-Canadien",IF($G132=0,"-",$G132),"-")</f>
        <v>-</v>
      </c>
    </row>
    <row r="133" spans="1:28" ht="12.75" customHeight="1" x14ac:dyDescent="0.25">
      <c r="A133" s="36" t="s">
        <v>78</v>
      </c>
      <c r="B133" s="46" t="s">
        <v>145</v>
      </c>
      <c r="C133" s="499"/>
      <c r="D133" s="23"/>
      <c r="E133" s="499"/>
      <c r="F133" s="503"/>
      <c r="G133" s="30">
        <f t="shared" si="133"/>
        <v>0</v>
      </c>
      <c r="H133" s="30">
        <f t="shared" si="134"/>
        <v>0</v>
      </c>
      <c r="I133" s="95" t="str">
        <f t="shared" si="135"/>
        <v/>
      </c>
      <c r="J133" s="110"/>
      <c r="K133" s="110"/>
      <c r="L133" s="3" t="str">
        <f t="shared" si="136"/>
        <v>-</v>
      </c>
      <c r="M133" s="95" t="str">
        <f t="shared" si="137"/>
        <v/>
      </c>
      <c r="N133" s="110"/>
      <c r="O133" s="110"/>
      <c r="P133" s="3" t="str">
        <f t="shared" si="138"/>
        <v>-</v>
      </c>
      <c r="Q133" s="44"/>
      <c r="R133" s="3" t="str">
        <f t="shared" si="139"/>
        <v>-</v>
      </c>
      <c r="S133" s="3" t="str">
        <f t="shared" si="140"/>
        <v>-</v>
      </c>
      <c r="T133" s="17" t="str">
        <f t="shared" si="141"/>
        <v>-</v>
      </c>
      <c r="U133" s="20" t="str">
        <f t="shared" si="142"/>
        <v>-</v>
      </c>
      <c r="V133" s="3" t="str">
        <f t="shared" si="143"/>
        <v>-</v>
      </c>
      <c r="W133" s="3" t="str">
        <f t="shared" si="144"/>
        <v>-</v>
      </c>
      <c r="Y133" s="3" t="str">
        <f t="shared" si="145"/>
        <v>-</v>
      </c>
      <c r="Z133" s="17" t="str">
        <f t="shared" si="146"/>
        <v>-</v>
      </c>
      <c r="AA133" s="20" t="str">
        <f t="shared" si="147"/>
        <v>-</v>
      </c>
      <c r="AB133" s="3" t="str">
        <f t="shared" si="148"/>
        <v>-</v>
      </c>
    </row>
    <row r="134" spans="1:28" ht="12.75" customHeight="1" x14ac:dyDescent="0.25">
      <c r="A134" s="36" t="s">
        <v>14</v>
      </c>
      <c r="B134" s="46" t="s">
        <v>347</v>
      </c>
      <c r="C134" s="499"/>
      <c r="D134" s="23"/>
      <c r="E134" s="499"/>
      <c r="F134" s="503"/>
      <c r="G134" s="30">
        <f t="shared" si="133"/>
        <v>0</v>
      </c>
      <c r="H134" s="30">
        <f t="shared" si="134"/>
        <v>0</v>
      </c>
      <c r="I134" s="95" t="str">
        <f t="shared" si="135"/>
        <v/>
      </c>
      <c r="J134" s="110"/>
      <c r="K134" s="110"/>
      <c r="L134" s="3" t="str">
        <f t="shared" si="136"/>
        <v>-</v>
      </c>
      <c r="M134" s="95" t="str">
        <f t="shared" si="137"/>
        <v/>
      </c>
      <c r="N134" s="110"/>
      <c r="O134" s="110"/>
      <c r="P134" s="3" t="str">
        <f t="shared" si="138"/>
        <v>-</v>
      </c>
      <c r="Q134" s="44"/>
      <c r="R134" s="3" t="str">
        <f t="shared" si="139"/>
        <v>-</v>
      </c>
      <c r="S134" s="3" t="str">
        <f t="shared" si="140"/>
        <v>-</v>
      </c>
      <c r="T134" s="17" t="str">
        <f t="shared" si="141"/>
        <v>-</v>
      </c>
      <c r="U134" s="20" t="str">
        <f t="shared" si="142"/>
        <v>-</v>
      </c>
      <c r="V134" s="3" t="str">
        <f t="shared" si="143"/>
        <v>-</v>
      </c>
      <c r="W134" s="3" t="str">
        <f t="shared" si="144"/>
        <v>-</v>
      </c>
      <c r="Y134" s="3" t="str">
        <f t="shared" si="145"/>
        <v>-</v>
      </c>
      <c r="Z134" s="17" t="str">
        <f t="shared" si="146"/>
        <v>-</v>
      </c>
      <c r="AA134" s="20" t="str">
        <f t="shared" si="147"/>
        <v>-</v>
      </c>
      <c r="AB134" s="3" t="str">
        <f t="shared" si="148"/>
        <v>-</v>
      </c>
    </row>
    <row r="135" spans="1:28" ht="12.5" x14ac:dyDescent="0.25">
      <c r="A135" s="36" t="s">
        <v>79</v>
      </c>
      <c r="B135" s="46" t="s">
        <v>146</v>
      </c>
      <c r="C135" s="499"/>
      <c r="D135" s="23"/>
      <c r="E135" s="499"/>
      <c r="F135" s="503"/>
      <c r="G135" s="30">
        <f t="shared" si="133"/>
        <v>0</v>
      </c>
      <c r="H135" s="30">
        <f t="shared" si="134"/>
        <v>0</v>
      </c>
      <c r="I135" s="95" t="str">
        <f t="shared" si="135"/>
        <v/>
      </c>
      <c r="J135" s="110"/>
      <c r="K135" s="110"/>
      <c r="L135" s="3" t="str">
        <f t="shared" si="136"/>
        <v>-</v>
      </c>
      <c r="M135" s="95" t="str">
        <f t="shared" si="137"/>
        <v/>
      </c>
      <c r="N135" s="110"/>
      <c r="O135" s="110"/>
      <c r="P135" s="3" t="str">
        <f t="shared" si="138"/>
        <v>-</v>
      </c>
      <c r="Q135" s="44"/>
      <c r="R135" s="3" t="str">
        <f t="shared" si="139"/>
        <v>-</v>
      </c>
      <c r="S135" s="3" t="str">
        <f t="shared" si="140"/>
        <v>-</v>
      </c>
      <c r="T135" s="17" t="str">
        <f t="shared" si="141"/>
        <v>-</v>
      </c>
      <c r="U135" s="20" t="str">
        <f t="shared" si="142"/>
        <v>-</v>
      </c>
      <c r="V135" s="3" t="str">
        <f t="shared" si="143"/>
        <v>-</v>
      </c>
      <c r="W135" s="3" t="str">
        <f t="shared" si="144"/>
        <v>-</v>
      </c>
      <c r="Y135" s="3" t="str">
        <f t="shared" si="145"/>
        <v>-</v>
      </c>
      <c r="Z135" s="17" t="str">
        <f t="shared" si="146"/>
        <v>-</v>
      </c>
      <c r="AA135" s="20" t="str">
        <f t="shared" si="147"/>
        <v>-</v>
      </c>
      <c r="AB135" s="3" t="str">
        <f t="shared" si="148"/>
        <v>-</v>
      </c>
    </row>
    <row r="136" spans="1:28" ht="12.5" x14ac:dyDescent="0.25">
      <c r="A136" s="36" t="s">
        <v>80</v>
      </c>
      <c r="B136" s="46" t="s">
        <v>147</v>
      </c>
      <c r="C136" s="499"/>
      <c r="D136" s="23"/>
      <c r="E136" s="499"/>
      <c r="F136" s="503"/>
      <c r="G136" s="30">
        <f t="shared" si="133"/>
        <v>0</v>
      </c>
      <c r="H136" s="30">
        <f t="shared" si="134"/>
        <v>0</v>
      </c>
      <c r="I136" s="95" t="str">
        <f t="shared" si="135"/>
        <v/>
      </c>
      <c r="J136" s="110"/>
      <c r="K136" s="110"/>
      <c r="L136" s="3" t="str">
        <f t="shared" si="136"/>
        <v>-</v>
      </c>
      <c r="M136" s="95" t="str">
        <f t="shared" si="137"/>
        <v/>
      </c>
      <c r="N136" s="110"/>
      <c r="O136" s="110"/>
      <c r="P136" s="3" t="str">
        <f t="shared" si="138"/>
        <v>-</v>
      </c>
      <c r="Q136" s="44"/>
      <c r="R136" s="3" t="str">
        <f t="shared" si="139"/>
        <v>-</v>
      </c>
      <c r="S136" s="3" t="str">
        <f t="shared" si="140"/>
        <v>-</v>
      </c>
      <c r="T136" s="17" t="str">
        <f t="shared" si="141"/>
        <v>-</v>
      </c>
      <c r="U136" s="20" t="str">
        <f t="shared" si="142"/>
        <v>-</v>
      </c>
      <c r="V136" s="3" t="str">
        <f t="shared" si="143"/>
        <v>-</v>
      </c>
      <c r="W136" s="3" t="str">
        <f t="shared" si="144"/>
        <v>-</v>
      </c>
      <c r="Y136" s="3" t="str">
        <f t="shared" si="145"/>
        <v>-</v>
      </c>
      <c r="Z136" s="17" t="str">
        <f t="shared" si="146"/>
        <v>-</v>
      </c>
      <c r="AA136" s="20" t="str">
        <f t="shared" si="147"/>
        <v>-</v>
      </c>
      <c r="AB136" s="3" t="str">
        <f t="shared" si="148"/>
        <v>-</v>
      </c>
    </row>
    <row r="137" spans="1:28" ht="12.5" x14ac:dyDescent="0.25">
      <c r="A137" s="36" t="s">
        <v>15</v>
      </c>
      <c r="B137" s="46" t="s">
        <v>348</v>
      </c>
      <c r="C137" s="499"/>
      <c r="D137" s="23"/>
      <c r="E137" s="499"/>
      <c r="F137" s="503"/>
      <c r="G137" s="30">
        <f t="shared" si="133"/>
        <v>0</v>
      </c>
      <c r="H137" s="30">
        <f t="shared" si="134"/>
        <v>0</v>
      </c>
      <c r="I137" s="95" t="str">
        <f t="shared" si="135"/>
        <v/>
      </c>
      <c r="J137" s="110"/>
      <c r="K137" s="110"/>
      <c r="L137" s="3" t="str">
        <f t="shared" si="136"/>
        <v>-</v>
      </c>
      <c r="M137" s="95" t="str">
        <f t="shared" si="137"/>
        <v/>
      </c>
      <c r="N137" s="110"/>
      <c r="O137" s="110"/>
      <c r="P137" s="3" t="str">
        <f t="shared" si="138"/>
        <v>-</v>
      </c>
      <c r="Q137" s="44"/>
      <c r="R137" s="3" t="str">
        <f t="shared" si="139"/>
        <v>-</v>
      </c>
      <c r="S137" s="3" t="str">
        <f t="shared" si="140"/>
        <v>-</v>
      </c>
      <c r="T137" s="17" t="str">
        <f t="shared" si="141"/>
        <v>-</v>
      </c>
      <c r="U137" s="20" t="str">
        <f t="shared" si="142"/>
        <v>-</v>
      </c>
      <c r="V137" s="3" t="str">
        <f t="shared" si="143"/>
        <v>-</v>
      </c>
      <c r="W137" s="3" t="str">
        <f t="shared" si="144"/>
        <v>-</v>
      </c>
      <c r="Y137" s="3" t="str">
        <f t="shared" si="145"/>
        <v>-</v>
      </c>
      <c r="Z137" s="17" t="str">
        <f t="shared" si="146"/>
        <v>-</v>
      </c>
      <c r="AA137" s="20" t="str">
        <f t="shared" si="147"/>
        <v>-</v>
      </c>
      <c r="AB137" s="3" t="str">
        <f t="shared" si="148"/>
        <v>-</v>
      </c>
    </row>
    <row r="138" spans="1:28" ht="12.5" x14ac:dyDescent="0.25">
      <c r="A138" s="36" t="s">
        <v>81</v>
      </c>
      <c r="B138" s="46" t="s">
        <v>148</v>
      </c>
      <c r="C138" s="499"/>
      <c r="D138" s="23"/>
      <c r="E138" s="499"/>
      <c r="F138" s="503"/>
      <c r="G138" s="30">
        <f t="shared" si="133"/>
        <v>0</v>
      </c>
      <c r="H138" s="30">
        <f t="shared" si="134"/>
        <v>0</v>
      </c>
      <c r="I138" s="95" t="str">
        <f t="shared" si="135"/>
        <v/>
      </c>
      <c r="J138" s="110"/>
      <c r="K138" s="110"/>
      <c r="L138" s="3" t="str">
        <f t="shared" si="136"/>
        <v>-</v>
      </c>
      <c r="M138" s="95" t="str">
        <f t="shared" si="137"/>
        <v/>
      </c>
      <c r="N138" s="110"/>
      <c r="O138" s="110"/>
      <c r="P138" s="3" t="str">
        <f t="shared" si="138"/>
        <v>-</v>
      </c>
      <c r="Q138" s="44"/>
      <c r="R138" s="3" t="str">
        <f t="shared" si="139"/>
        <v>-</v>
      </c>
      <c r="S138" s="3" t="str">
        <f t="shared" si="140"/>
        <v>-</v>
      </c>
      <c r="T138" s="17" t="str">
        <f t="shared" si="141"/>
        <v>-</v>
      </c>
      <c r="U138" s="20" t="str">
        <f t="shared" si="142"/>
        <v>-</v>
      </c>
      <c r="V138" s="3" t="str">
        <f t="shared" si="143"/>
        <v>-</v>
      </c>
      <c r="W138" s="3" t="str">
        <f t="shared" si="144"/>
        <v>-</v>
      </c>
      <c r="Y138" s="3" t="str">
        <f t="shared" si="145"/>
        <v>-</v>
      </c>
      <c r="Z138" s="17" t="str">
        <f t="shared" si="146"/>
        <v>-</v>
      </c>
      <c r="AA138" s="20" t="str">
        <f t="shared" si="147"/>
        <v>-</v>
      </c>
      <c r="AB138" s="3" t="str">
        <f t="shared" si="148"/>
        <v>-</v>
      </c>
    </row>
    <row r="139" spans="1:28" ht="12.5" x14ac:dyDescent="0.25">
      <c r="A139" s="36" t="s">
        <v>82</v>
      </c>
      <c r="B139" s="46" t="s">
        <v>149</v>
      </c>
      <c r="C139" s="499"/>
      <c r="D139" s="23"/>
      <c r="E139" s="499"/>
      <c r="F139" s="503"/>
      <c r="G139" s="30">
        <f t="shared" si="133"/>
        <v>0</v>
      </c>
      <c r="H139" s="30">
        <f t="shared" si="134"/>
        <v>0</v>
      </c>
      <c r="I139" s="95" t="str">
        <f t="shared" si="135"/>
        <v/>
      </c>
      <c r="J139" s="110"/>
      <c r="K139" s="110"/>
      <c r="L139" s="3" t="str">
        <f t="shared" si="136"/>
        <v>-</v>
      </c>
      <c r="M139" s="95" t="str">
        <f t="shared" si="137"/>
        <v/>
      </c>
      <c r="N139" s="110"/>
      <c r="O139" s="110"/>
      <c r="P139" s="3" t="str">
        <f t="shared" si="138"/>
        <v>-</v>
      </c>
      <c r="Q139" s="44"/>
      <c r="R139" s="3" t="str">
        <f t="shared" si="139"/>
        <v>-</v>
      </c>
      <c r="S139" s="3" t="str">
        <f t="shared" si="140"/>
        <v>-</v>
      </c>
      <c r="T139" s="17" t="str">
        <f t="shared" si="141"/>
        <v>-</v>
      </c>
      <c r="U139" s="20" t="str">
        <f t="shared" si="142"/>
        <v>-</v>
      </c>
      <c r="V139" s="3" t="str">
        <f t="shared" si="143"/>
        <v>-</v>
      </c>
      <c r="W139" s="3" t="str">
        <f t="shared" si="144"/>
        <v>-</v>
      </c>
      <c r="Y139" s="3" t="str">
        <f t="shared" si="145"/>
        <v>-</v>
      </c>
      <c r="Z139" s="17" t="str">
        <f t="shared" si="146"/>
        <v>-</v>
      </c>
      <c r="AA139" s="20" t="str">
        <f t="shared" si="147"/>
        <v>-</v>
      </c>
      <c r="AB139" s="3" t="str">
        <f t="shared" si="148"/>
        <v>-</v>
      </c>
    </row>
    <row r="140" spans="1:28" ht="12.5" x14ac:dyDescent="0.25">
      <c r="A140" s="36" t="s">
        <v>16</v>
      </c>
      <c r="B140" s="46" t="s">
        <v>150</v>
      </c>
      <c r="C140" s="499"/>
      <c r="D140" s="23"/>
      <c r="E140" s="499"/>
      <c r="F140" s="503"/>
      <c r="G140" s="30">
        <f t="shared" si="133"/>
        <v>0</v>
      </c>
      <c r="H140" s="30">
        <f t="shared" si="134"/>
        <v>0</v>
      </c>
      <c r="I140" s="95" t="str">
        <f t="shared" si="135"/>
        <v/>
      </c>
      <c r="J140" s="110"/>
      <c r="K140" s="110"/>
      <c r="L140" s="3" t="str">
        <f t="shared" si="136"/>
        <v>-</v>
      </c>
      <c r="M140" s="95" t="str">
        <f t="shared" si="137"/>
        <v/>
      </c>
      <c r="N140" s="110"/>
      <c r="O140" s="110"/>
      <c r="P140" s="3" t="str">
        <f t="shared" si="138"/>
        <v>-</v>
      </c>
      <c r="Q140" s="44"/>
      <c r="R140" s="3" t="str">
        <f t="shared" si="139"/>
        <v>-</v>
      </c>
      <c r="S140" s="3" t="str">
        <f t="shared" si="140"/>
        <v>-</v>
      </c>
      <c r="T140" s="17" t="str">
        <f t="shared" si="141"/>
        <v>-</v>
      </c>
      <c r="U140" s="20" t="str">
        <f t="shared" si="142"/>
        <v>-</v>
      </c>
      <c r="V140" s="3" t="str">
        <f t="shared" si="143"/>
        <v>-</v>
      </c>
      <c r="W140" s="3" t="str">
        <f t="shared" si="144"/>
        <v>-</v>
      </c>
      <c r="Y140" s="3" t="str">
        <f t="shared" si="145"/>
        <v>-</v>
      </c>
      <c r="Z140" s="17" t="str">
        <f t="shared" si="146"/>
        <v>-</v>
      </c>
      <c r="AA140" s="20" t="str">
        <f t="shared" si="147"/>
        <v>-</v>
      </c>
      <c r="AB140" s="3" t="str">
        <f t="shared" si="148"/>
        <v>-</v>
      </c>
    </row>
    <row r="141" spans="1:28" ht="12.5" x14ac:dyDescent="0.25">
      <c r="A141" s="36" t="s">
        <v>83</v>
      </c>
      <c r="B141" s="46" t="s">
        <v>151</v>
      </c>
      <c r="C141" s="499"/>
      <c r="D141" s="23"/>
      <c r="E141" s="499"/>
      <c r="F141" s="503"/>
      <c r="G141" s="30">
        <f t="shared" si="133"/>
        <v>0</v>
      </c>
      <c r="H141" s="30">
        <f t="shared" si="134"/>
        <v>0</v>
      </c>
      <c r="I141" s="95" t="str">
        <f t="shared" si="135"/>
        <v/>
      </c>
      <c r="J141" s="110"/>
      <c r="K141" s="110"/>
      <c r="L141" s="3" t="str">
        <f t="shared" si="136"/>
        <v>-</v>
      </c>
      <c r="M141" s="95" t="str">
        <f t="shared" si="137"/>
        <v/>
      </c>
      <c r="N141" s="110"/>
      <c r="O141" s="110"/>
      <c r="P141" s="3" t="str">
        <f t="shared" si="138"/>
        <v>-</v>
      </c>
      <c r="Q141" s="44"/>
      <c r="R141" s="3" t="str">
        <f t="shared" si="139"/>
        <v>-</v>
      </c>
      <c r="S141" s="3" t="str">
        <f t="shared" si="140"/>
        <v>-</v>
      </c>
      <c r="T141" s="17" t="str">
        <f t="shared" si="141"/>
        <v>-</v>
      </c>
      <c r="U141" s="20" t="str">
        <f t="shared" si="142"/>
        <v>-</v>
      </c>
      <c r="V141" s="3" t="str">
        <f t="shared" si="143"/>
        <v>-</v>
      </c>
      <c r="W141" s="3" t="str">
        <f t="shared" si="144"/>
        <v>-</v>
      </c>
      <c r="Y141" s="3" t="str">
        <f t="shared" si="145"/>
        <v>-</v>
      </c>
      <c r="Z141" s="17" t="str">
        <f t="shared" si="146"/>
        <v>-</v>
      </c>
      <c r="AA141" s="20" t="str">
        <f t="shared" si="147"/>
        <v>-</v>
      </c>
      <c r="AB141" s="3" t="str">
        <f t="shared" si="148"/>
        <v>-</v>
      </c>
    </row>
    <row r="142" spans="1:28" ht="12.5" x14ac:dyDescent="0.25">
      <c r="A142" s="36" t="s">
        <v>84</v>
      </c>
      <c r="B142" s="46" t="s">
        <v>182</v>
      </c>
      <c r="C142" s="499"/>
      <c r="D142" s="23"/>
      <c r="E142" s="499"/>
      <c r="F142" s="503"/>
      <c r="G142" s="30">
        <f t="shared" si="133"/>
        <v>0</v>
      </c>
      <c r="H142" s="30">
        <f t="shared" si="134"/>
        <v>0</v>
      </c>
      <c r="I142" s="95" t="str">
        <f t="shared" si="135"/>
        <v/>
      </c>
      <c r="J142" s="110"/>
      <c r="K142" s="110"/>
      <c r="L142" s="3" t="str">
        <f t="shared" si="136"/>
        <v>-</v>
      </c>
      <c r="M142" s="95" t="str">
        <f t="shared" si="137"/>
        <v/>
      </c>
      <c r="N142" s="110"/>
      <c r="O142" s="110"/>
      <c r="P142" s="3" t="str">
        <f t="shared" si="138"/>
        <v>-</v>
      </c>
      <c r="Q142" s="44"/>
      <c r="R142" s="3" t="str">
        <f t="shared" si="139"/>
        <v>-</v>
      </c>
      <c r="S142" s="3" t="str">
        <f t="shared" si="140"/>
        <v>-</v>
      </c>
      <c r="T142" s="17" t="str">
        <f t="shared" si="141"/>
        <v>-</v>
      </c>
      <c r="U142" s="20" t="str">
        <f t="shared" si="142"/>
        <v>-</v>
      </c>
      <c r="V142" s="3" t="str">
        <f t="shared" si="143"/>
        <v>-</v>
      </c>
      <c r="W142" s="3" t="str">
        <f t="shared" si="144"/>
        <v>-</v>
      </c>
      <c r="Y142" s="3" t="str">
        <f t="shared" si="145"/>
        <v>-</v>
      </c>
      <c r="Z142" s="17" t="str">
        <f t="shared" si="146"/>
        <v>-</v>
      </c>
      <c r="AA142" s="20" t="str">
        <f t="shared" si="147"/>
        <v>-</v>
      </c>
      <c r="AB142" s="3" t="str">
        <f t="shared" si="148"/>
        <v>-</v>
      </c>
    </row>
    <row r="143" spans="1:28" ht="12.5" x14ac:dyDescent="0.25">
      <c r="A143" s="36" t="s">
        <v>17</v>
      </c>
      <c r="B143" s="46" t="s">
        <v>205</v>
      </c>
      <c r="C143" s="499"/>
      <c r="D143" s="23"/>
      <c r="E143" s="499"/>
      <c r="F143" s="503"/>
      <c r="G143" s="30">
        <f t="shared" si="133"/>
        <v>0</v>
      </c>
      <c r="H143" s="30">
        <f t="shared" si="134"/>
        <v>0</v>
      </c>
      <c r="I143" s="95" t="str">
        <f t="shared" si="135"/>
        <v/>
      </c>
      <c r="J143" s="110"/>
      <c r="K143" s="110"/>
      <c r="L143" s="3" t="str">
        <f t="shared" si="136"/>
        <v>-</v>
      </c>
      <c r="M143" s="95" t="str">
        <f t="shared" si="137"/>
        <v/>
      </c>
      <c r="N143" s="110"/>
      <c r="O143" s="110"/>
      <c r="P143" s="3" t="str">
        <f t="shared" si="138"/>
        <v>-</v>
      </c>
      <c r="Q143" s="44"/>
      <c r="R143" s="3" t="str">
        <f t="shared" si="139"/>
        <v>-</v>
      </c>
      <c r="S143" s="3" t="str">
        <f t="shared" si="140"/>
        <v>-</v>
      </c>
      <c r="T143" s="17" t="str">
        <f t="shared" si="141"/>
        <v>-</v>
      </c>
      <c r="U143" s="20" t="str">
        <f t="shared" si="142"/>
        <v>-</v>
      </c>
      <c r="V143" s="3" t="str">
        <f t="shared" si="143"/>
        <v>-</v>
      </c>
      <c r="W143" s="3" t="str">
        <f t="shared" si="144"/>
        <v>-</v>
      </c>
      <c r="Y143" s="3" t="str">
        <f t="shared" si="145"/>
        <v>-</v>
      </c>
      <c r="Z143" s="17" t="str">
        <f t="shared" si="146"/>
        <v>-</v>
      </c>
      <c r="AA143" s="20" t="str">
        <f t="shared" si="147"/>
        <v>-</v>
      </c>
      <c r="AB143" s="3" t="str">
        <f t="shared" si="148"/>
        <v>-</v>
      </c>
    </row>
    <row r="144" spans="1:28" ht="12.75" customHeight="1" x14ac:dyDescent="0.25">
      <c r="A144" s="36"/>
      <c r="B144" s="46"/>
      <c r="C144" s="499"/>
      <c r="D144" s="23"/>
      <c r="E144" s="499"/>
      <c r="F144" s="503"/>
      <c r="G144" s="30">
        <f t="shared" si="133"/>
        <v>0</v>
      </c>
      <c r="H144" s="30">
        <f t="shared" si="134"/>
        <v>0</v>
      </c>
      <c r="I144" s="95" t="str">
        <f t="shared" si="135"/>
        <v/>
      </c>
      <c r="J144" s="110"/>
      <c r="K144" s="110"/>
      <c r="L144" s="3" t="str">
        <f t="shared" si="136"/>
        <v>-</v>
      </c>
      <c r="M144" s="95" t="str">
        <f t="shared" si="137"/>
        <v/>
      </c>
      <c r="N144" s="110"/>
      <c r="O144" s="110"/>
      <c r="P144" s="3" t="str">
        <f t="shared" si="138"/>
        <v>-</v>
      </c>
      <c r="Q144" s="44"/>
      <c r="R144" s="3" t="str">
        <f t="shared" si="139"/>
        <v>-</v>
      </c>
      <c r="S144" s="3" t="str">
        <f t="shared" si="140"/>
        <v>-</v>
      </c>
      <c r="T144" s="17" t="str">
        <f t="shared" si="141"/>
        <v>-</v>
      </c>
      <c r="U144" s="20" t="str">
        <f t="shared" si="142"/>
        <v>-</v>
      </c>
      <c r="V144" s="3" t="str">
        <f t="shared" si="143"/>
        <v>-</v>
      </c>
      <c r="W144" s="3" t="str">
        <f t="shared" si="144"/>
        <v>-</v>
      </c>
      <c r="Y144" s="3" t="str">
        <f t="shared" si="145"/>
        <v>-</v>
      </c>
      <c r="Z144" s="17" t="str">
        <f t="shared" si="146"/>
        <v>-</v>
      </c>
      <c r="AA144" s="20" t="str">
        <f t="shared" si="147"/>
        <v>-</v>
      </c>
      <c r="AB144" s="3" t="str">
        <f t="shared" si="148"/>
        <v>-</v>
      </c>
    </row>
    <row r="145" spans="1:28" s="22" customFormat="1" ht="12.75" customHeight="1" x14ac:dyDescent="0.3">
      <c r="A145" s="26">
        <v>12</v>
      </c>
      <c r="B145" s="47" t="s">
        <v>143</v>
      </c>
      <c r="C145" s="32">
        <f>ROUND(SUM(C132:C144),0)</f>
        <v>0</v>
      </c>
      <c r="D145" s="45"/>
      <c r="E145" s="32">
        <f>ROUND(SUM(E132:E144),0)</f>
        <v>0</v>
      </c>
      <c r="F145" s="48">
        <f>ROUND(SUM(F132:F144),0)</f>
        <v>0</v>
      </c>
      <c r="G145" s="32">
        <f>ROUND(SUM(G132:G144),0)</f>
        <v>0</v>
      </c>
      <c r="H145" s="32">
        <f>SUM(H132:H144)</f>
        <v>0</v>
      </c>
      <c r="I145" s="95"/>
      <c r="J145" s="27"/>
      <c r="K145" s="27"/>
      <c r="L145" s="27"/>
      <c r="M145" s="95"/>
      <c r="N145" s="27"/>
      <c r="O145" s="27"/>
      <c r="P145" s="27"/>
      <c r="R145" s="4">
        <f t="shared" ref="R145:W145" si="149">ROUND(SUM(R132:R144),0)</f>
        <v>0</v>
      </c>
      <c r="S145" s="4">
        <f t="shared" si="149"/>
        <v>0</v>
      </c>
      <c r="T145" s="18">
        <f t="shared" si="149"/>
        <v>0</v>
      </c>
      <c r="U145" s="21">
        <f t="shared" si="149"/>
        <v>0</v>
      </c>
      <c r="V145" s="4">
        <f t="shared" si="149"/>
        <v>0</v>
      </c>
      <c r="W145" s="4">
        <f t="shared" si="149"/>
        <v>0</v>
      </c>
      <c r="Y145" s="4">
        <f>ROUND(SUM(Y132:Y144),0)</f>
        <v>0</v>
      </c>
      <c r="Z145" s="18">
        <f>ROUND(SUM(Z132:Z144),0)</f>
        <v>0</v>
      </c>
      <c r="AA145" s="21">
        <f>ROUND(SUM(AA132:AA144),0)</f>
        <v>0</v>
      </c>
      <c r="AB145" s="4">
        <f>ROUND(SUM(AB132:AB144),0)</f>
        <v>0</v>
      </c>
    </row>
    <row r="146" spans="1:28" ht="12.75" customHeight="1" thickBot="1" x14ac:dyDescent="0.3">
      <c r="B146" s="1"/>
      <c r="C146" s="23"/>
      <c r="D146" s="23"/>
      <c r="E146" s="23"/>
      <c r="F146" s="23"/>
      <c r="G146" s="24"/>
      <c r="H146" s="24"/>
      <c r="I146" s="95"/>
      <c r="J146" s="27"/>
      <c r="K146" s="27"/>
      <c r="L146" s="27"/>
      <c r="M146" s="95"/>
      <c r="N146" s="27"/>
      <c r="O146" s="27"/>
      <c r="P146" s="27"/>
      <c r="Q146" s="8"/>
      <c r="R146" s="8"/>
      <c r="S146" s="8"/>
      <c r="T146" s="8"/>
      <c r="Y146" s="11"/>
      <c r="Z146" s="11"/>
      <c r="AA146" s="11"/>
      <c r="AB146" s="11"/>
    </row>
    <row r="147" spans="1:28" ht="14.25" customHeight="1" thickBot="1" x14ac:dyDescent="0.35">
      <c r="A147" s="55" t="s">
        <v>152</v>
      </c>
      <c r="B147" s="56"/>
      <c r="C147" s="57">
        <f>C145+C129+C114+C102+C96+C89+C77+C67+C54</f>
        <v>0</v>
      </c>
      <c r="D147" s="58"/>
      <c r="E147" s="57">
        <f>E145+E129+E114+E102+E96+E89+E77+E67+E54</f>
        <v>0</v>
      </c>
      <c r="F147" s="57">
        <f>F145+F129+F114+F102+F96+F89+F77+F67+F54</f>
        <v>0</v>
      </c>
      <c r="G147" s="57">
        <f>G145+G129+G114+G102+G96+G89+G77+G67+G54</f>
        <v>0</v>
      </c>
      <c r="H147" s="59">
        <f>H145+H129+H114+H102+H96+H89+H77+H67+H54</f>
        <v>0</v>
      </c>
      <c r="I147" s="95"/>
      <c r="J147" s="27"/>
      <c r="K147" s="27"/>
      <c r="L147" s="27"/>
      <c r="M147" s="95"/>
      <c r="N147" s="27"/>
      <c r="O147" s="27"/>
      <c r="P147" s="27"/>
      <c r="Q147" s="8"/>
      <c r="R147" s="8"/>
      <c r="S147" s="8"/>
      <c r="T147" s="8"/>
      <c r="Y147" s="11"/>
      <c r="Z147" s="11"/>
      <c r="AA147" s="11"/>
      <c r="AB147" s="11"/>
    </row>
    <row r="148" spans="1:28" ht="12.75" customHeight="1" thickBot="1" x14ac:dyDescent="0.3">
      <c r="B148" s="1"/>
      <c r="C148" s="23"/>
      <c r="D148" s="23"/>
      <c r="E148" s="23"/>
      <c r="F148" s="23"/>
      <c r="G148" s="24"/>
      <c r="H148" s="24"/>
      <c r="I148" s="95"/>
      <c r="J148" s="27"/>
      <c r="K148" s="27"/>
      <c r="L148" s="27"/>
      <c r="M148" s="95"/>
      <c r="N148" s="27"/>
      <c r="O148" s="27"/>
      <c r="P148" s="27"/>
    </row>
    <row r="149" spans="1:28" ht="14.25" customHeight="1" thickBot="1" x14ac:dyDescent="0.35">
      <c r="A149" s="354" t="s">
        <v>228</v>
      </c>
      <c r="B149" s="360"/>
      <c r="C149" s="360"/>
      <c r="D149" s="360"/>
      <c r="E149" s="360"/>
      <c r="F149" s="360"/>
      <c r="G149" s="360"/>
      <c r="H149" s="361"/>
      <c r="I149" s="95"/>
      <c r="J149" s="27"/>
      <c r="K149" s="27"/>
      <c r="L149" s="27"/>
      <c r="M149" s="95"/>
      <c r="N149" s="27"/>
      <c r="O149" s="27"/>
      <c r="P149" s="27"/>
    </row>
    <row r="150" spans="1:28" ht="13" x14ac:dyDescent="0.25">
      <c r="B150" s="1"/>
      <c r="C150" s="23"/>
      <c r="D150" s="23"/>
      <c r="E150" s="23"/>
      <c r="F150" s="23"/>
      <c r="G150" s="24"/>
      <c r="H150" s="24"/>
      <c r="I150" s="95"/>
      <c r="J150" s="27"/>
      <c r="K150" s="27"/>
      <c r="L150" s="27"/>
      <c r="M150" s="95"/>
      <c r="N150" s="27"/>
      <c r="O150" s="27"/>
      <c r="P150" s="27"/>
    </row>
    <row r="151" spans="1:28" s="22" customFormat="1" ht="13" x14ac:dyDescent="0.3">
      <c r="A151" s="190">
        <v>13</v>
      </c>
      <c r="B151" s="357" t="s">
        <v>229</v>
      </c>
      <c r="C151" s="358"/>
      <c r="D151" s="358"/>
      <c r="E151" s="358"/>
      <c r="F151" s="358"/>
      <c r="G151" s="358"/>
      <c r="H151" s="359"/>
      <c r="I151" s="95"/>
      <c r="J151" s="27"/>
      <c r="K151" s="27"/>
      <c r="L151" s="27"/>
      <c r="M151" s="95"/>
      <c r="N151" s="27"/>
      <c r="O151" s="27"/>
      <c r="P151" s="27"/>
      <c r="R151" s="2" t="s">
        <v>111</v>
      </c>
      <c r="S151" s="2" t="s">
        <v>112</v>
      </c>
      <c r="T151" s="16" t="s">
        <v>113</v>
      </c>
      <c r="U151" s="19" t="s">
        <v>111</v>
      </c>
      <c r="V151" s="2" t="s">
        <v>112</v>
      </c>
      <c r="W151" s="2" t="s">
        <v>113</v>
      </c>
      <c r="Y151" s="2" t="s">
        <v>118</v>
      </c>
      <c r="Z151" s="16" t="s">
        <v>119</v>
      </c>
      <c r="AA151" s="19" t="s">
        <v>118</v>
      </c>
      <c r="AB151" s="2" t="s">
        <v>119</v>
      </c>
    </row>
    <row r="152" spans="1:28" ht="12.75" customHeight="1" x14ac:dyDescent="0.25">
      <c r="A152" s="340" t="s">
        <v>387</v>
      </c>
      <c r="B152" s="341"/>
      <c r="C152" s="341"/>
      <c r="D152" s="341"/>
      <c r="E152" s="341"/>
      <c r="F152" s="341"/>
      <c r="G152" s="341"/>
      <c r="H152" s="341"/>
      <c r="I152" s="341"/>
      <c r="J152" s="341"/>
      <c r="K152" s="341"/>
      <c r="L152" s="341"/>
      <c r="M152" s="341"/>
      <c r="N152" s="341"/>
      <c r="O152" s="341"/>
      <c r="P152" s="342"/>
      <c r="Q152" s="44"/>
      <c r="R152" s="210"/>
      <c r="S152" s="210"/>
      <c r="T152" s="211"/>
      <c r="U152" s="212"/>
      <c r="V152" s="210"/>
      <c r="W152" s="210"/>
      <c r="Y152" s="210"/>
      <c r="Z152" s="211"/>
      <c r="AA152" s="213"/>
      <c r="AB152" s="210"/>
    </row>
    <row r="153" spans="1:28" ht="11.25" customHeight="1" x14ac:dyDescent="0.25">
      <c r="A153" s="195" t="s">
        <v>224</v>
      </c>
      <c r="B153" s="194" t="s">
        <v>230</v>
      </c>
      <c r="C153" s="501"/>
      <c r="D153" s="23"/>
      <c r="E153" s="501"/>
      <c r="F153" s="502"/>
      <c r="G153" s="193">
        <f t="shared" ref="G153:G161" si="150">E153+F153</f>
        <v>0</v>
      </c>
      <c r="H153" s="193">
        <f t="shared" ref="H153:H159" si="151">C153-G153</f>
        <v>0</v>
      </c>
      <c r="I153" s="95" t="str">
        <f t="shared" ref="I153:I162" si="152">IF(AND($C153="",$E153="",$F153=""),"",IF(AND(OR($C153&lt;&gt;"",$G153&lt;&gt;""),OR(J153="",K153="")),"Sélectionnez! -&gt;",""))</f>
        <v/>
      </c>
      <c r="J153" s="110"/>
      <c r="K153" s="110"/>
      <c r="L153" s="3" t="str">
        <f t="shared" ref="L153:L162" si="153">IF(J153=K153,"-", "Changement de répartition")</f>
        <v>-</v>
      </c>
      <c r="M153" s="95" t="str">
        <f t="shared" ref="M153:M162" si="154">IF(AND($C153="",$E153="",$F153=""),"",IF(AND(OR($C153&lt;&gt;"",$G153&lt;&gt;""),OR(N153="",O153="")),"Sélectionnez! -&gt;",""))</f>
        <v/>
      </c>
      <c r="N153" s="110"/>
      <c r="O153" s="110"/>
      <c r="P153" s="3" t="str">
        <f t="shared" ref="P153:P162" si="155">IF(N153=O153,"-","Changement d'origine")</f>
        <v>-</v>
      </c>
      <c r="Q153" s="44"/>
      <c r="R153" s="3" t="str">
        <f t="shared" ref="R153:R162" si="156">IF(J153="Interne",C153,"-")</f>
        <v>-</v>
      </c>
      <c r="S153" s="3" t="str">
        <f t="shared" ref="S153:S162" si="157">IF(J153="Apparenté",C153,"-")</f>
        <v>-</v>
      </c>
      <c r="T153" s="17" t="str">
        <f t="shared" ref="T153:T162" si="158">IF(J153="Externe",C153,"-")</f>
        <v>-</v>
      </c>
      <c r="U153" s="20" t="str">
        <f t="shared" ref="U153:U162" si="159">IF(K153="Interne",G153,"-")</f>
        <v>-</v>
      </c>
      <c r="V153" s="3" t="str">
        <f t="shared" ref="V153:V162" si="160">IF(K153="Apparenté",G153,"-")</f>
        <v>-</v>
      </c>
      <c r="W153" s="3" t="str">
        <f t="shared" ref="W153:W162" si="161">IF(K153="Externe",G153,"-")</f>
        <v>-</v>
      </c>
      <c r="Y153" s="3" t="str">
        <f t="shared" ref="Y153:Y162" si="162">IF($N153="Canadien",IF($C153="","-",$C153),"-")</f>
        <v>-</v>
      </c>
      <c r="Z153" s="17" t="str">
        <f t="shared" ref="Z153:Z162" si="163">IF($N153="Non-Canadien",IF($C153="","-",$C153),"-")</f>
        <v>-</v>
      </c>
      <c r="AA153" s="20" t="str">
        <f t="shared" ref="AA153:AA162" si="164">IF($O153="Canadien",IF($G153=0,"-",$G153),"-")</f>
        <v>-</v>
      </c>
      <c r="AB153" s="3" t="str">
        <f t="shared" ref="AB153:AB162" si="165">IF($O153="Non-Canadien",IF($G153=0,"-",$G153),"-")</f>
        <v>-</v>
      </c>
    </row>
    <row r="154" spans="1:28" ht="11.25" customHeight="1" x14ac:dyDescent="0.25">
      <c r="A154" s="36" t="s">
        <v>225</v>
      </c>
      <c r="B154" s="46" t="s">
        <v>179</v>
      </c>
      <c r="C154" s="499"/>
      <c r="D154" s="23"/>
      <c r="E154" s="499"/>
      <c r="F154" s="503"/>
      <c r="G154" s="30">
        <f t="shared" si="150"/>
        <v>0</v>
      </c>
      <c r="H154" s="30">
        <f t="shared" si="151"/>
        <v>0</v>
      </c>
      <c r="I154" s="95" t="str">
        <f t="shared" si="152"/>
        <v/>
      </c>
      <c r="J154" s="110"/>
      <c r="K154" s="110"/>
      <c r="L154" s="3" t="str">
        <f t="shared" si="153"/>
        <v>-</v>
      </c>
      <c r="M154" s="95" t="str">
        <f t="shared" si="154"/>
        <v/>
      </c>
      <c r="N154" s="110"/>
      <c r="O154" s="110"/>
      <c r="P154" s="3" t="str">
        <f t="shared" si="155"/>
        <v>-</v>
      </c>
      <c r="Q154" s="44"/>
      <c r="R154" s="3" t="str">
        <f t="shared" si="156"/>
        <v>-</v>
      </c>
      <c r="S154" s="3" t="str">
        <f t="shared" si="157"/>
        <v>-</v>
      </c>
      <c r="T154" s="17" t="str">
        <f t="shared" si="158"/>
        <v>-</v>
      </c>
      <c r="U154" s="20" t="str">
        <f t="shared" si="159"/>
        <v>-</v>
      </c>
      <c r="V154" s="3" t="str">
        <f t="shared" si="160"/>
        <v>-</v>
      </c>
      <c r="W154" s="3" t="str">
        <f t="shared" si="161"/>
        <v>-</v>
      </c>
      <c r="Y154" s="3" t="str">
        <f t="shared" si="162"/>
        <v>-</v>
      </c>
      <c r="Z154" s="17" t="str">
        <f t="shared" si="163"/>
        <v>-</v>
      </c>
      <c r="AA154" s="20" t="str">
        <f t="shared" si="164"/>
        <v>-</v>
      </c>
      <c r="AB154" s="3" t="str">
        <f t="shared" si="165"/>
        <v>-</v>
      </c>
    </row>
    <row r="155" spans="1:28" ht="11.25" customHeight="1" x14ac:dyDescent="0.25">
      <c r="A155" s="36" t="s">
        <v>226</v>
      </c>
      <c r="B155" s="46" t="s">
        <v>342</v>
      </c>
      <c r="C155" s="499"/>
      <c r="D155" s="23"/>
      <c r="E155" s="499"/>
      <c r="F155" s="503"/>
      <c r="G155" s="30">
        <f t="shared" si="150"/>
        <v>0</v>
      </c>
      <c r="H155" s="30">
        <f t="shared" si="151"/>
        <v>0</v>
      </c>
      <c r="I155" s="95" t="str">
        <f t="shared" si="152"/>
        <v/>
      </c>
      <c r="J155" s="110"/>
      <c r="K155" s="110"/>
      <c r="L155" s="3" t="str">
        <f t="shared" si="153"/>
        <v>-</v>
      </c>
      <c r="M155" s="95" t="str">
        <f t="shared" si="154"/>
        <v/>
      </c>
      <c r="N155" s="110"/>
      <c r="O155" s="110"/>
      <c r="P155" s="3" t="str">
        <f t="shared" si="155"/>
        <v>-</v>
      </c>
      <c r="Q155" s="44"/>
      <c r="R155" s="3" t="str">
        <f t="shared" si="156"/>
        <v>-</v>
      </c>
      <c r="S155" s="3" t="str">
        <f t="shared" si="157"/>
        <v>-</v>
      </c>
      <c r="T155" s="17" t="str">
        <f t="shared" si="158"/>
        <v>-</v>
      </c>
      <c r="U155" s="20" t="str">
        <f t="shared" si="159"/>
        <v>-</v>
      </c>
      <c r="V155" s="3" t="str">
        <f t="shared" si="160"/>
        <v>-</v>
      </c>
      <c r="W155" s="3" t="str">
        <f t="shared" si="161"/>
        <v>-</v>
      </c>
      <c r="Y155" s="3" t="str">
        <f t="shared" si="162"/>
        <v>-</v>
      </c>
      <c r="Z155" s="17" t="str">
        <f t="shared" si="163"/>
        <v>-</v>
      </c>
      <c r="AA155" s="20" t="str">
        <f t="shared" si="164"/>
        <v>-</v>
      </c>
      <c r="AB155" s="3" t="str">
        <f t="shared" si="165"/>
        <v>-</v>
      </c>
    </row>
    <row r="156" spans="1:28" ht="11.25" customHeight="1" x14ac:dyDescent="0.25">
      <c r="A156" s="36" t="s">
        <v>227</v>
      </c>
      <c r="B156" s="46" t="s">
        <v>231</v>
      </c>
      <c r="C156" s="499"/>
      <c r="D156" s="23"/>
      <c r="E156" s="499"/>
      <c r="F156" s="503"/>
      <c r="G156" s="30">
        <f t="shared" si="150"/>
        <v>0</v>
      </c>
      <c r="H156" s="30">
        <f t="shared" si="151"/>
        <v>0</v>
      </c>
      <c r="I156" s="95" t="str">
        <f t="shared" si="152"/>
        <v/>
      </c>
      <c r="J156" s="110"/>
      <c r="K156" s="110"/>
      <c r="L156" s="3" t="str">
        <f t="shared" si="153"/>
        <v>-</v>
      </c>
      <c r="M156" s="95" t="str">
        <f t="shared" si="154"/>
        <v/>
      </c>
      <c r="N156" s="110"/>
      <c r="O156" s="110"/>
      <c r="P156" s="3" t="str">
        <f t="shared" si="155"/>
        <v>-</v>
      </c>
      <c r="Q156" s="44"/>
      <c r="R156" s="3" t="str">
        <f t="shared" si="156"/>
        <v>-</v>
      </c>
      <c r="S156" s="3" t="str">
        <f t="shared" si="157"/>
        <v>-</v>
      </c>
      <c r="T156" s="17" t="str">
        <f t="shared" si="158"/>
        <v>-</v>
      </c>
      <c r="U156" s="20" t="str">
        <f t="shared" si="159"/>
        <v>-</v>
      </c>
      <c r="V156" s="3" t="str">
        <f t="shared" si="160"/>
        <v>-</v>
      </c>
      <c r="W156" s="3" t="str">
        <f t="shared" si="161"/>
        <v>-</v>
      </c>
      <c r="Y156" s="3" t="str">
        <f t="shared" si="162"/>
        <v>-</v>
      </c>
      <c r="Z156" s="17" t="str">
        <f t="shared" si="163"/>
        <v>-</v>
      </c>
      <c r="AA156" s="20" t="str">
        <f t="shared" si="164"/>
        <v>-</v>
      </c>
      <c r="AB156" s="3" t="str">
        <f t="shared" si="165"/>
        <v>-</v>
      </c>
    </row>
    <row r="157" spans="1:28" ht="12.5" x14ac:dyDescent="0.25">
      <c r="A157" s="36" t="s">
        <v>18</v>
      </c>
      <c r="B157" s="46" t="s">
        <v>232</v>
      </c>
      <c r="C157" s="499"/>
      <c r="D157" s="23"/>
      <c r="E157" s="499"/>
      <c r="F157" s="503"/>
      <c r="G157" s="30">
        <f t="shared" si="150"/>
        <v>0</v>
      </c>
      <c r="H157" s="30">
        <f t="shared" si="151"/>
        <v>0</v>
      </c>
      <c r="I157" s="95" t="str">
        <f t="shared" si="152"/>
        <v/>
      </c>
      <c r="J157" s="110"/>
      <c r="K157" s="110"/>
      <c r="L157" s="3" t="str">
        <f t="shared" si="153"/>
        <v>-</v>
      </c>
      <c r="M157" s="95" t="str">
        <f t="shared" si="154"/>
        <v/>
      </c>
      <c r="N157" s="110"/>
      <c r="O157" s="110"/>
      <c r="P157" s="3" t="str">
        <f t="shared" si="155"/>
        <v>-</v>
      </c>
      <c r="Q157" s="44"/>
      <c r="R157" s="3" t="str">
        <f t="shared" si="156"/>
        <v>-</v>
      </c>
      <c r="S157" s="3" t="str">
        <f t="shared" si="157"/>
        <v>-</v>
      </c>
      <c r="T157" s="17" t="str">
        <f t="shared" si="158"/>
        <v>-</v>
      </c>
      <c r="U157" s="20" t="str">
        <f t="shared" si="159"/>
        <v>-</v>
      </c>
      <c r="V157" s="3" t="str">
        <f t="shared" si="160"/>
        <v>-</v>
      </c>
      <c r="W157" s="3" t="str">
        <f t="shared" si="161"/>
        <v>-</v>
      </c>
      <c r="Y157" s="3" t="str">
        <f t="shared" si="162"/>
        <v>-</v>
      </c>
      <c r="Z157" s="17" t="str">
        <f t="shared" si="163"/>
        <v>-</v>
      </c>
      <c r="AA157" s="20" t="str">
        <f t="shared" si="164"/>
        <v>-</v>
      </c>
      <c r="AB157" s="3" t="str">
        <f t="shared" si="165"/>
        <v>-</v>
      </c>
    </row>
    <row r="158" spans="1:28" ht="12.5" x14ac:dyDescent="0.25">
      <c r="A158" s="36" t="s">
        <v>85</v>
      </c>
      <c r="B158" s="46" t="s">
        <v>233</v>
      </c>
      <c r="C158" s="499"/>
      <c r="D158" s="23"/>
      <c r="E158" s="499"/>
      <c r="F158" s="503"/>
      <c r="G158" s="30">
        <f t="shared" si="150"/>
        <v>0</v>
      </c>
      <c r="H158" s="30">
        <f t="shared" si="151"/>
        <v>0</v>
      </c>
      <c r="I158" s="95" t="str">
        <f t="shared" si="152"/>
        <v/>
      </c>
      <c r="J158" s="110"/>
      <c r="K158" s="110"/>
      <c r="L158" s="3" t="str">
        <f t="shared" si="153"/>
        <v>-</v>
      </c>
      <c r="M158" s="95" t="str">
        <f t="shared" si="154"/>
        <v/>
      </c>
      <c r="N158" s="110"/>
      <c r="O158" s="110"/>
      <c r="P158" s="3" t="str">
        <f t="shared" si="155"/>
        <v>-</v>
      </c>
      <c r="Q158" s="44"/>
      <c r="R158" s="3" t="str">
        <f t="shared" si="156"/>
        <v>-</v>
      </c>
      <c r="S158" s="3" t="str">
        <f t="shared" si="157"/>
        <v>-</v>
      </c>
      <c r="T158" s="17" t="str">
        <f t="shared" si="158"/>
        <v>-</v>
      </c>
      <c r="U158" s="20" t="str">
        <f t="shared" si="159"/>
        <v>-</v>
      </c>
      <c r="V158" s="3" t="str">
        <f t="shared" si="160"/>
        <v>-</v>
      </c>
      <c r="W158" s="3" t="str">
        <f t="shared" si="161"/>
        <v>-</v>
      </c>
      <c r="Y158" s="3" t="str">
        <f t="shared" si="162"/>
        <v>-</v>
      </c>
      <c r="Z158" s="17" t="str">
        <f t="shared" si="163"/>
        <v>-</v>
      </c>
      <c r="AA158" s="20" t="str">
        <f t="shared" si="164"/>
        <v>-</v>
      </c>
      <c r="AB158" s="3" t="str">
        <f t="shared" si="165"/>
        <v>-</v>
      </c>
    </row>
    <row r="159" spans="1:28" ht="12.5" x14ac:dyDescent="0.25">
      <c r="A159" s="36" t="s">
        <v>234</v>
      </c>
      <c r="B159" s="46" t="s">
        <v>235</v>
      </c>
      <c r="C159" s="499"/>
      <c r="D159" s="23"/>
      <c r="E159" s="499"/>
      <c r="F159" s="503"/>
      <c r="G159" s="30">
        <f t="shared" si="150"/>
        <v>0</v>
      </c>
      <c r="H159" s="30">
        <f t="shared" si="151"/>
        <v>0</v>
      </c>
      <c r="I159" s="95" t="str">
        <f t="shared" si="152"/>
        <v/>
      </c>
      <c r="J159" s="110"/>
      <c r="K159" s="110"/>
      <c r="L159" s="3" t="str">
        <f t="shared" si="153"/>
        <v>-</v>
      </c>
      <c r="M159" s="95" t="str">
        <f t="shared" si="154"/>
        <v/>
      </c>
      <c r="N159" s="110"/>
      <c r="O159" s="110"/>
      <c r="P159" s="3" t="str">
        <f t="shared" si="155"/>
        <v>-</v>
      </c>
      <c r="Q159" s="44"/>
      <c r="R159" s="3" t="str">
        <f t="shared" si="156"/>
        <v>-</v>
      </c>
      <c r="S159" s="3" t="str">
        <f t="shared" si="157"/>
        <v>-</v>
      </c>
      <c r="T159" s="17" t="str">
        <f t="shared" si="158"/>
        <v>-</v>
      </c>
      <c r="U159" s="20" t="str">
        <f t="shared" si="159"/>
        <v>-</v>
      </c>
      <c r="V159" s="3" t="str">
        <f t="shared" si="160"/>
        <v>-</v>
      </c>
      <c r="W159" s="3" t="str">
        <f t="shared" si="161"/>
        <v>-</v>
      </c>
      <c r="Y159" s="3" t="str">
        <f t="shared" si="162"/>
        <v>-</v>
      </c>
      <c r="Z159" s="17" t="str">
        <f t="shared" si="163"/>
        <v>-</v>
      </c>
      <c r="AA159" s="20" t="str">
        <f t="shared" si="164"/>
        <v>-</v>
      </c>
      <c r="AB159" s="3" t="str">
        <f t="shared" si="165"/>
        <v>-</v>
      </c>
    </row>
    <row r="160" spans="1:28" ht="12.5" x14ac:dyDescent="0.25">
      <c r="A160" s="36" t="s">
        <v>19</v>
      </c>
      <c r="B160" s="46" t="s">
        <v>236</v>
      </c>
      <c r="C160" s="499"/>
      <c r="D160" s="23"/>
      <c r="E160" s="499"/>
      <c r="F160" s="503"/>
      <c r="G160" s="30">
        <f t="shared" si="150"/>
        <v>0</v>
      </c>
      <c r="H160" s="30">
        <f>C160-G160</f>
        <v>0</v>
      </c>
      <c r="I160" s="95" t="str">
        <f t="shared" si="152"/>
        <v/>
      </c>
      <c r="J160" s="110"/>
      <c r="K160" s="110"/>
      <c r="L160" s="3" t="str">
        <f t="shared" si="153"/>
        <v>-</v>
      </c>
      <c r="M160" s="95" t="str">
        <f t="shared" si="154"/>
        <v/>
      </c>
      <c r="N160" s="110"/>
      <c r="O160" s="110"/>
      <c r="P160" s="3" t="str">
        <f t="shared" si="155"/>
        <v>-</v>
      </c>
      <c r="Q160" s="44"/>
      <c r="R160" s="3" t="str">
        <f t="shared" si="156"/>
        <v>-</v>
      </c>
      <c r="S160" s="3" t="str">
        <f t="shared" si="157"/>
        <v>-</v>
      </c>
      <c r="T160" s="17" t="str">
        <f t="shared" si="158"/>
        <v>-</v>
      </c>
      <c r="U160" s="20" t="str">
        <f t="shared" si="159"/>
        <v>-</v>
      </c>
      <c r="V160" s="3" t="str">
        <f t="shared" si="160"/>
        <v>-</v>
      </c>
      <c r="W160" s="3" t="str">
        <f t="shared" si="161"/>
        <v>-</v>
      </c>
      <c r="Y160" s="3" t="str">
        <f t="shared" si="162"/>
        <v>-</v>
      </c>
      <c r="Z160" s="17" t="str">
        <f t="shared" si="163"/>
        <v>-</v>
      </c>
      <c r="AA160" s="20" t="str">
        <f t="shared" si="164"/>
        <v>-</v>
      </c>
      <c r="AB160" s="3" t="str">
        <f t="shared" si="165"/>
        <v>-</v>
      </c>
    </row>
    <row r="161" spans="1:28" ht="12.75" customHeight="1" x14ac:dyDescent="0.25">
      <c r="A161" s="36" t="s">
        <v>20</v>
      </c>
      <c r="B161" s="46" t="s">
        <v>203</v>
      </c>
      <c r="C161" s="499"/>
      <c r="D161" s="23"/>
      <c r="E161" s="499"/>
      <c r="F161" s="503"/>
      <c r="G161" s="30">
        <f t="shared" si="150"/>
        <v>0</v>
      </c>
      <c r="H161" s="30">
        <f>C161-G161</f>
        <v>0</v>
      </c>
      <c r="I161" s="95" t="str">
        <f t="shared" si="152"/>
        <v/>
      </c>
      <c r="J161" s="110"/>
      <c r="K161" s="110"/>
      <c r="L161" s="3" t="str">
        <f t="shared" si="153"/>
        <v>-</v>
      </c>
      <c r="M161" s="95" t="str">
        <f t="shared" si="154"/>
        <v/>
      </c>
      <c r="N161" s="110"/>
      <c r="O161" s="110"/>
      <c r="P161" s="3" t="str">
        <f t="shared" si="155"/>
        <v>-</v>
      </c>
      <c r="Q161" s="44"/>
      <c r="R161" s="3" t="str">
        <f t="shared" si="156"/>
        <v>-</v>
      </c>
      <c r="S161" s="3" t="str">
        <f t="shared" si="157"/>
        <v>-</v>
      </c>
      <c r="T161" s="17" t="str">
        <f t="shared" si="158"/>
        <v>-</v>
      </c>
      <c r="U161" s="20" t="str">
        <f t="shared" si="159"/>
        <v>-</v>
      </c>
      <c r="V161" s="3" t="str">
        <f t="shared" si="160"/>
        <v>-</v>
      </c>
      <c r="W161" s="3" t="str">
        <f t="shared" si="161"/>
        <v>-</v>
      </c>
      <c r="Y161" s="3" t="str">
        <f t="shared" si="162"/>
        <v>-</v>
      </c>
      <c r="Z161" s="17" t="str">
        <f t="shared" si="163"/>
        <v>-</v>
      </c>
      <c r="AA161" s="20" t="str">
        <f t="shared" si="164"/>
        <v>-</v>
      </c>
      <c r="AB161" s="3" t="str">
        <f t="shared" si="165"/>
        <v>-</v>
      </c>
    </row>
    <row r="162" spans="1:28" ht="12.5" x14ac:dyDescent="0.25">
      <c r="A162" s="36"/>
      <c r="B162" s="46"/>
      <c r="C162" s="499"/>
      <c r="D162" s="23"/>
      <c r="E162" s="499"/>
      <c r="F162" s="503"/>
      <c r="G162" s="30">
        <f>E162+F162</f>
        <v>0</v>
      </c>
      <c r="H162" s="30">
        <f>C162-G162</f>
        <v>0</v>
      </c>
      <c r="I162" s="95" t="str">
        <f t="shared" si="152"/>
        <v/>
      </c>
      <c r="J162" s="110"/>
      <c r="K162" s="110"/>
      <c r="L162" s="3" t="str">
        <f t="shared" si="153"/>
        <v>-</v>
      </c>
      <c r="M162" s="95" t="str">
        <f t="shared" si="154"/>
        <v/>
      </c>
      <c r="N162" s="110"/>
      <c r="O162" s="110"/>
      <c r="P162" s="3" t="str">
        <f t="shared" si="155"/>
        <v>-</v>
      </c>
      <c r="Q162" s="44"/>
      <c r="R162" s="3" t="str">
        <f t="shared" si="156"/>
        <v>-</v>
      </c>
      <c r="S162" s="3" t="str">
        <f t="shared" si="157"/>
        <v>-</v>
      </c>
      <c r="T162" s="17" t="str">
        <f t="shared" si="158"/>
        <v>-</v>
      </c>
      <c r="U162" s="20" t="str">
        <f t="shared" si="159"/>
        <v>-</v>
      </c>
      <c r="V162" s="3" t="str">
        <f t="shared" si="160"/>
        <v>-</v>
      </c>
      <c r="W162" s="3" t="str">
        <f t="shared" si="161"/>
        <v>-</v>
      </c>
      <c r="Y162" s="3" t="str">
        <f t="shared" si="162"/>
        <v>-</v>
      </c>
      <c r="Z162" s="17" t="str">
        <f t="shared" si="163"/>
        <v>-</v>
      </c>
      <c r="AA162" s="20" t="str">
        <f t="shared" si="164"/>
        <v>-</v>
      </c>
      <c r="AB162" s="3" t="str">
        <f t="shared" si="165"/>
        <v>-</v>
      </c>
    </row>
    <row r="163" spans="1:28" s="22" customFormat="1" ht="12.75" customHeight="1" x14ac:dyDescent="0.3">
      <c r="A163" s="26">
        <v>13</v>
      </c>
      <c r="B163" s="47" t="s">
        <v>237</v>
      </c>
      <c r="C163" s="32">
        <f>ROUND(SUM(C153:C162),0)</f>
        <v>0</v>
      </c>
      <c r="D163" s="45"/>
      <c r="E163" s="32">
        <f>ROUND(SUM(E153:E162),0)</f>
        <v>0</v>
      </c>
      <c r="F163" s="32">
        <f>ROUND(SUM(F153:F162),0)</f>
        <v>0</v>
      </c>
      <c r="G163" s="32">
        <f>ROUND(SUM(G153:G162),0)</f>
        <v>0</v>
      </c>
      <c r="H163" s="32">
        <f>ROUND(SUM(H153:H162),0)</f>
        <v>0</v>
      </c>
      <c r="I163" s="95"/>
      <c r="J163" s="27"/>
      <c r="K163" s="27"/>
      <c r="L163" s="27"/>
      <c r="M163" s="95"/>
      <c r="N163" s="27"/>
      <c r="O163" s="27"/>
      <c r="P163" s="27"/>
      <c r="R163" s="4">
        <f t="shared" ref="R163:W163" si="166">ROUND(SUM(R153:R162),0)</f>
        <v>0</v>
      </c>
      <c r="S163" s="4">
        <f t="shared" si="166"/>
        <v>0</v>
      </c>
      <c r="T163" s="18">
        <f t="shared" si="166"/>
        <v>0</v>
      </c>
      <c r="U163" s="21">
        <f t="shared" si="166"/>
        <v>0</v>
      </c>
      <c r="V163" s="4">
        <f t="shared" si="166"/>
        <v>0</v>
      </c>
      <c r="W163" s="4">
        <f t="shared" si="166"/>
        <v>0</v>
      </c>
      <c r="Y163" s="4">
        <f>ROUND(SUM(Y153:Y162),0)</f>
        <v>0</v>
      </c>
      <c r="Z163" s="18">
        <f>ROUND(SUM(Z153:Z162),0)</f>
        <v>0</v>
      </c>
      <c r="AA163" s="21">
        <f>ROUND(SUM(AA153:AA162),0)</f>
        <v>0</v>
      </c>
      <c r="AB163" s="4">
        <f>ROUND(SUM(AB153:AB162),0)</f>
        <v>0</v>
      </c>
    </row>
    <row r="164" spans="1:28" ht="13" x14ac:dyDescent="0.25">
      <c r="B164" s="1"/>
      <c r="C164" s="23"/>
      <c r="D164" s="23"/>
      <c r="E164" s="23"/>
      <c r="F164" s="23"/>
      <c r="G164" s="24"/>
      <c r="H164" s="24"/>
      <c r="I164" s="95"/>
      <c r="J164" s="27"/>
      <c r="K164" s="27"/>
      <c r="L164" s="27"/>
      <c r="M164" s="95"/>
      <c r="N164" s="27"/>
      <c r="O164" s="27"/>
      <c r="P164" s="27"/>
      <c r="T164" s="118"/>
    </row>
    <row r="165" spans="1:28" s="22" customFormat="1" ht="13" x14ac:dyDescent="0.3">
      <c r="A165" s="190">
        <v>14</v>
      </c>
      <c r="B165" s="357" t="s">
        <v>222</v>
      </c>
      <c r="C165" s="358"/>
      <c r="D165" s="358"/>
      <c r="E165" s="358"/>
      <c r="F165" s="358"/>
      <c r="G165" s="358"/>
      <c r="H165" s="359"/>
      <c r="I165" s="95"/>
      <c r="J165" s="27"/>
      <c r="K165" s="27"/>
      <c r="L165" s="27"/>
      <c r="M165" s="95"/>
      <c r="N165" s="27"/>
      <c r="O165" s="27"/>
      <c r="P165" s="27"/>
      <c r="R165" s="2" t="s">
        <v>111</v>
      </c>
      <c r="S165" s="2" t="s">
        <v>112</v>
      </c>
      <c r="T165" s="16" t="s">
        <v>113</v>
      </c>
      <c r="U165" s="19" t="s">
        <v>111</v>
      </c>
      <c r="V165" s="2" t="s">
        <v>112</v>
      </c>
      <c r="W165" s="2" t="s">
        <v>113</v>
      </c>
      <c r="Y165" s="2" t="s">
        <v>118</v>
      </c>
      <c r="Z165" s="16" t="s">
        <v>119</v>
      </c>
      <c r="AA165" s="19" t="s">
        <v>118</v>
      </c>
      <c r="AB165" s="2" t="s">
        <v>119</v>
      </c>
    </row>
    <row r="166" spans="1:28" ht="11.25" customHeight="1" x14ac:dyDescent="0.25">
      <c r="A166" s="340" t="s">
        <v>387</v>
      </c>
      <c r="B166" s="341"/>
      <c r="C166" s="341"/>
      <c r="D166" s="341"/>
      <c r="E166" s="341"/>
      <c r="F166" s="341"/>
      <c r="G166" s="341"/>
      <c r="H166" s="341"/>
      <c r="I166" s="341"/>
      <c r="J166" s="341"/>
      <c r="K166" s="341"/>
      <c r="L166" s="341"/>
      <c r="M166" s="341"/>
      <c r="N166" s="341"/>
      <c r="O166" s="341"/>
      <c r="P166" s="342"/>
      <c r="Q166" s="44"/>
      <c r="R166" s="210"/>
      <c r="S166" s="210"/>
      <c r="T166" s="211"/>
      <c r="U166" s="212"/>
      <c r="V166" s="210"/>
      <c r="W166" s="210"/>
      <c r="Y166" s="210"/>
      <c r="Z166" s="211"/>
      <c r="AA166" s="213"/>
      <c r="AB166" s="210"/>
    </row>
    <row r="167" spans="1:28" ht="12.75" customHeight="1" x14ac:dyDescent="0.25">
      <c r="A167" s="195" t="s">
        <v>21</v>
      </c>
      <c r="B167" s="194" t="s">
        <v>238</v>
      </c>
      <c r="C167" s="501"/>
      <c r="D167" s="23"/>
      <c r="E167" s="501"/>
      <c r="F167" s="502"/>
      <c r="G167" s="193">
        <f t="shared" ref="G167:G183" si="167">E167+F167</f>
        <v>0</v>
      </c>
      <c r="H167" s="193">
        <f t="shared" ref="H167:H184" si="168">C167-G167</f>
        <v>0</v>
      </c>
      <c r="I167" s="95" t="str">
        <f t="shared" ref="I167:I183" si="169">IF(AND($C167="",$E167="",$F167=""),"",IF(AND(OR($C167&lt;&gt;"",$G167&lt;&gt;""),OR(J167="",K167="")),"Sélectionnez! -&gt;",""))</f>
        <v/>
      </c>
      <c r="J167" s="110"/>
      <c r="K167" s="110"/>
      <c r="L167" s="3" t="str">
        <f t="shared" ref="L167:L183" si="170">IF(J167=K167,"-", "Changement de répartition")</f>
        <v>-</v>
      </c>
      <c r="M167" s="95" t="str">
        <f t="shared" ref="M167:M183" si="171">IF(AND($C167="",$E167="",$F167=""),"",IF(AND(OR($C167&lt;&gt;"",$G167&lt;&gt;""),OR(N167="",O167="")),"Sélectionnez! -&gt;",""))</f>
        <v/>
      </c>
      <c r="N167" s="110"/>
      <c r="O167" s="110"/>
      <c r="P167" s="3" t="str">
        <f t="shared" ref="P167:P183" si="172">IF(N167=O167,"-","Changement d'origine")</f>
        <v>-</v>
      </c>
      <c r="Q167" s="44"/>
      <c r="R167" s="3" t="str">
        <f t="shared" ref="R167:R183" si="173">IF(J167="Interne",C167,"-")</f>
        <v>-</v>
      </c>
      <c r="S167" s="3" t="str">
        <f t="shared" ref="S167:S183" si="174">IF(J167="Apparenté",C167,"-")</f>
        <v>-</v>
      </c>
      <c r="T167" s="17" t="str">
        <f t="shared" ref="T167:T183" si="175">IF(J167="Externe",C167,"-")</f>
        <v>-</v>
      </c>
      <c r="U167" s="20" t="str">
        <f t="shared" ref="U167:U183" si="176">IF(K167="Interne",G167,"-")</f>
        <v>-</v>
      </c>
      <c r="V167" s="3" t="str">
        <f t="shared" ref="V167:V183" si="177">IF(K167="Apparenté",G167,"-")</f>
        <v>-</v>
      </c>
      <c r="W167" s="3" t="str">
        <f t="shared" ref="W167:W183" si="178">IF(K167="Externe",G167,"-")</f>
        <v>-</v>
      </c>
      <c r="Y167" s="3" t="str">
        <f t="shared" ref="Y167:Y183" si="179">IF($N167="Canadien",IF($C167="","-",$C167),"-")</f>
        <v>-</v>
      </c>
      <c r="Z167" s="17" t="str">
        <f t="shared" ref="Z167:Z183" si="180">IF($N167="Non-Canadien",IF($C167="","-",$C167),"-")</f>
        <v>-</v>
      </c>
      <c r="AA167" s="20" t="str">
        <f t="shared" ref="AA167:AA183" si="181">IF($O167="Canadien",IF($G167=0,"-",$G167),"-")</f>
        <v>-</v>
      </c>
      <c r="AB167" s="3" t="str">
        <f t="shared" ref="AB167:AB183" si="182">IF($O167="Non-Canadien",IF($G167=0,"-",$G167),"-")</f>
        <v>-</v>
      </c>
    </row>
    <row r="168" spans="1:28" ht="12.75" customHeight="1" x14ac:dyDescent="0.25">
      <c r="A168" s="36" t="s">
        <v>86</v>
      </c>
      <c r="B168" s="46" t="s">
        <v>154</v>
      </c>
      <c r="C168" s="499"/>
      <c r="D168" s="23"/>
      <c r="E168" s="499"/>
      <c r="F168" s="503"/>
      <c r="G168" s="30">
        <f t="shared" si="167"/>
        <v>0</v>
      </c>
      <c r="H168" s="30">
        <f t="shared" si="168"/>
        <v>0</v>
      </c>
      <c r="I168" s="95" t="str">
        <f t="shared" si="169"/>
        <v/>
      </c>
      <c r="J168" s="110"/>
      <c r="K168" s="110"/>
      <c r="L168" s="3" t="str">
        <f t="shared" si="170"/>
        <v>-</v>
      </c>
      <c r="M168" s="95" t="str">
        <f t="shared" si="171"/>
        <v/>
      </c>
      <c r="N168" s="110"/>
      <c r="O168" s="110"/>
      <c r="P168" s="3" t="str">
        <f t="shared" si="172"/>
        <v>-</v>
      </c>
      <c r="Q168" s="44"/>
      <c r="R168" s="3" t="str">
        <f t="shared" si="173"/>
        <v>-</v>
      </c>
      <c r="S168" s="3" t="str">
        <f t="shared" si="174"/>
        <v>-</v>
      </c>
      <c r="T168" s="17" t="str">
        <f t="shared" si="175"/>
        <v>-</v>
      </c>
      <c r="U168" s="20" t="str">
        <f t="shared" si="176"/>
        <v>-</v>
      </c>
      <c r="V168" s="3" t="str">
        <f t="shared" si="177"/>
        <v>-</v>
      </c>
      <c r="W168" s="3" t="str">
        <f t="shared" si="178"/>
        <v>-</v>
      </c>
      <c r="Y168" s="3" t="str">
        <f t="shared" si="179"/>
        <v>-</v>
      </c>
      <c r="Z168" s="17" t="str">
        <f t="shared" si="180"/>
        <v>-</v>
      </c>
      <c r="AA168" s="20" t="str">
        <f t="shared" si="181"/>
        <v>-</v>
      </c>
      <c r="AB168" s="3" t="str">
        <f t="shared" si="182"/>
        <v>-</v>
      </c>
    </row>
    <row r="169" spans="1:28" ht="12.75" customHeight="1" x14ac:dyDescent="0.25">
      <c r="A169" s="36" t="s">
        <v>22</v>
      </c>
      <c r="B169" s="46" t="s">
        <v>155</v>
      </c>
      <c r="C169" s="499"/>
      <c r="D169" s="23"/>
      <c r="E169" s="499"/>
      <c r="F169" s="503"/>
      <c r="G169" s="30">
        <f t="shared" si="167"/>
        <v>0</v>
      </c>
      <c r="H169" s="30">
        <f t="shared" si="168"/>
        <v>0</v>
      </c>
      <c r="I169" s="95" t="str">
        <f t="shared" si="169"/>
        <v/>
      </c>
      <c r="J169" s="110"/>
      <c r="K169" s="110"/>
      <c r="L169" s="3" t="str">
        <f t="shared" si="170"/>
        <v>-</v>
      </c>
      <c r="M169" s="95" t="str">
        <f t="shared" si="171"/>
        <v/>
      </c>
      <c r="N169" s="110"/>
      <c r="O169" s="110"/>
      <c r="P169" s="3" t="str">
        <f t="shared" si="172"/>
        <v>-</v>
      </c>
      <c r="Q169" s="44"/>
      <c r="R169" s="3" t="str">
        <f t="shared" si="173"/>
        <v>-</v>
      </c>
      <c r="S169" s="3" t="str">
        <f t="shared" si="174"/>
        <v>-</v>
      </c>
      <c r="T169" s="17" t="str">
        <f t="shared" si="175"/>
        <v>-</v>
      </c>
      <c r="U169" s="20" t="str">
        <f t="shared" si="176"/>
        <v>-</v>
      </c>
      <c r="V169" s="3" t="str">
        <f t="shared" si="177"/>
        <v>-</v>
      </c>
      <c r="W169" s="3" t="str">
        <f t="shared" si="178"/>
        <v>-</v>
      </c>
      <c r="Y169" s="3" t="str">
        <f t="shared" si="179"/>
        <v>-</v>
      </c>
      <c r="Z169" s="17" t="str">
        <f t="shared" si="180"/>
        <v>-</v>
      </c>
      <c r="AA169" s="20" t="str">
        <f t="shared" si="181"/>
        <v>-</v>
      </c>
      <c r="AB169" s="3" t="str">
        <f t="shared" si="182"/>
        <v>-</v>
      </c>
    </row>
    <row r="170" spans="1:28" ht="12.5" x14ac:dyDescent="0.25">
      <c r="A170" s="36" t="s">
        <v>87</v>
      </c>
      <c r="B170" s="46" t="s">
        <v>353</v>
      </c>
      <c r="C170" s="499"/>
      <c r="D170" s="23"/>
      <c r="E170" s="499"/>
      <c r="F170" s="503"/>
      <c r="G170" s="30">
        <f t="shared" si="167"/>
        <v>0</v>
      </c>
      <c r="H170" s="30">
        <f t="shared" si="168"/>
        <v>0</v>
      </c>
      <c r="I170" s="95" t="str">
        <f t="shared" si="169"/>
        <v/>
      </c>
      <c r="J170" s="110"/>
      <c r="K170" s="110"/>
      <c r="L170" s="3" t="str">
        <f t="shared" si="170"/>
        <v>-</v>
      </c>
      <c r="M170" s="95" t="str">
        <f t="shared" si="171"/>
        <v/>
      </c>
      <c r="N170" s="110"/>
      <c r="O170" s="110"/>
      <c r="P170" s="3" t="str">
        <f t="shared" si="172"/>
        <v>-</v>
      </c>
      <c r="Q170" s="44"/>
      <c r="R170" s="3" t="str">
        <f t="shared" si="173"/>
        <v>-</v>
      </c>
      <c r="S170" s="3" t="str">
        <f t="shared" si="174"/>
        <v>-</v>
      </c>
      <c r="T170" s="17" t="str">
        <f t="shared" si="175"/>
        <v>-</v>
      </c>
      <c r="U170" s="20" t="str">
        <f t="shared" si="176"/>
        <v>-</v>
      </c>
      <c r="V170" s="3" t="str">
        <f t="shared" si="177"/>
        <v>-</v>
      </c>
      <c r="W170" s="3" t="str">
        <f t="shared" si="178"/>
        <v>-</v>
      </c>
      <c r="Y170" s="3" t="str">
        <f t="shared" si="179"/>
        <v>-</v>
      </c>
      <c r="Z170" s="17" t="str">
        <f t="shared" si="180"/>
        <v>-</v>
      </c>
      <c r="AA170" s="20" t="str">
        <f t="shared" si="181"/>
        <v>-</v>
      </c>
      <c r="AB170" s="3" t="str">
        <f t="shared" si="182"/>
        <v>-</v>
      </c>
    </row>
    <row r="171" spans="1:28" ht="12.5" x14ac:dyDescent="0.25">
      <c r="A171" s="36" t="s">
        <v>239</v>
      </c>
      <c r="B171" s="46" t="s">
        <v>240</v>
      </c>
      <c r="C171" s="499"/>
      <c r="D171" s="23"/>
      <c r="E171" s="499"/>
      <c r="F171" s="503"/>
      <c r="G171" s="30">
        <f t="shared" si="167"/>
        <v>0</v>
      </c>
      <c r="H171" s="30">
        <f t="shared" si="168"/>
        <v>0</v>
      </c>
      <c r="I171" s="95" t="str">
        <f t="shared" si="169"/>
        <v/>
      </c>
      <c r="J171" s="110"/>
      <c r="K171" s="110"/>
      <c r="L171" s="3" t="str">
        <f t="shared" si="170"/>
        <v>-</v>
      </c>
      <c r="M171" s="95" t="str">
        <f t="shared" si="171"/>
        <v/>
      </c>
      <c r="N171" s="110"/>
      <c r="O171" s="110"/>
      <c r="P171" s="3" t="str">
        <f t="shared" si="172"/>
        <v>-</v>
      </c>
      <c r="Q171" s="44"/>
      <c r="R171" s="3" t="str">
        <f t="shared" si="173"/>
        <v>-</v>
      </c>
      <c r="S171" s="3" t="str">
        <f t="shared" si="174"/>
        <v>-</v>
      </c>
      <c r="T171" s="17" t="str">
        <f t="shared" si="175"/>
        <v>-</v>
      </c>
      <c r="U171" s="20" t="str">
        <f t="shared" si="176"/>
        <v>-</v>
      </c>
      <c r="V171" s="3" t="str">
        <f t="shared" si="177"/>
        <v>-</v>
      </c>
      <c r="W171" s="3" t="str">
        <f t="shared" si="178"/>
        <v>-</v>
      </c>
      <c r="Y171" s="3" t="str">
        <f t="shared" si="179"/>
        <v>-</v>
      </c>
      <c r="Z171" s="17" t="str">
        <f t="shared" si="180"/>
        <v>-</v>
      </c>
      <c r="AA171" s="20" t="str">
        <f t="shared" si="181"/>
        <v>-</v>
      </c>
      <c r="AB171" s="3" t="str">
        <f t="shared" si="182"/>
        <v>-</v>
      </c>
    </row>
    <row r="172" spans="1:28" ht="12.5" x14ac:dyDescent="0.25">
      <c r="A172" s="36" t="s">
        <v>183</v>
      </c>
      <c r="B172" s="46" t="s">
        <v>354</v>
      </c>
      <c r="C172" s="499"/>
      <c r="D172" s="23"/>
      <c r="E172" s="499"/>
      <c r="F172" s="503"/>
      <c r="G172" s="30">
        <f t="shared" si="167"/>
        <v>0</v>
      </c>
      <c r="H172" s="30">
        <f t="shared" si="168"/>
        <v>0</v>
      </c>
      <c r="I172" s="95" t="str">
        <f t="shared" si="169"/>
        <v/>
      </c>
      <c r="J172" s="110"/>
      <c r="K172" s="110"/>
      <c r="L172" s="3" t="str">
        <f t="shared" si="170"/>
        <v>-</v>
      </c>
      <c r="M172" s="95" t="str">
        <f t="shared" si="171"/>
        <v/>
      </c>
      <c r="N172" s="110"/>
      <c r="O172" s="110"/>
      <c r="P172" s="3" t="str">
        <f t="shared" si="172"/>
        <v>-</v>
      </c>
      <c r="Q172" s="44"/>
      <c r="R172" s="3" t="str">
        <f t="shared" si="173"/>
        <v>-</v>
      </c>
      <c r="S172" s="3" t="str">
        <f t="shared" si="174"/>
        <v>-</v>
      </c>
      <c r="T172" s="17" t="str">
        <f t="shared" si="175"/>
        <v>-</v>
      </c>
      <c r="U172" s="20" t="str">
        <f t="shared" si="176"/>
        <v>-</v>
      </c>
      <c r="V172" s="3" t="str">
        <f t="shared" si="177"/>
        <v>-</v>
      </c>
      <c r="W172" s="3" t="str">
        <f t="shared" si="178"/>
        <v>-</v>
      </c>
      <c r="Y172" s="3" t="str">
        <f t="shared" si="179"/>
        <v>-</v>
      </c>
      <c r="Z172" s="17" t="str">
        <f t="shared" si="180"/>
        <v>-</v>
      </c>
      <c r="AA172" s="20" t="str">
        <f t="shared" si="181"/>
        <v>-</v>
      </c>
      <c r="AB172" s="3" t="str">
        <f t="shared" si="182"/>
        <v>-</v>
      </c>
    </row>
    <row r="173" spans="1:28" ht="12.5" x14ac:dyDescent="0.25">
      <c r="A173" s="36" t="s">
        <v>88</v>
      </c>
      <c r="B173" s="46" t="s">
        <v>184</v>
      </c>
      <c r="C173" s="499"/>
      <c r="D173" s="23"/>
      <c r="E173" s="499"/>
      <c r="F173" s="503"/>
      <c r="G173" s="30">
        <f t="shared" si="167"/>
        <v>0</v>
      </c>
      <c r="H173" s="30">
        <f t="shared" si="168"/>
        <v>0</v>
      </c>
      <c r="I173" s="95" t="str">
        <f t="shared" si="169"/>
        <v/>
      </c>
      <c r="J173" s="110"/>
      <c r="K173" s="110"/>
      <c r="L173" s="3" t="str">
        <f t="shared" si="170"/>
        <v>-</v>
      </c>
      <c r="M173" s="95" t="str">
        <f t="shared" si="171"/>
        <v/>
      </c>
      <c r="N173" s="110"/>
      <c r="O173" s="110"/>
      <c r="P173" s="3" t="str">
        <f t="shared" si="172"/>
        <v>-</v>
      </c>
      <c r="Q173" s="44"/>
      <c r="R173" s="3" t="str">
        <f t="shared" si="173"/>
        <v>-</v>
      </c>
      <c r="S173" s="3" t="str">
        <f t="shared" si="174"/>
        <v>-</v>
      </c>
      <c r="T173" s="17" t="str">
        <f t="shared" si="175"/>
        <v>-</v>
      </c>
      <c r="U173" s="20" t="str">
        <f t="shared" si="176"/>
        <v>-</v>
      </c>
      <c r="V173" s="3" t="str">
        <f t="shared" si="177"/>
        <v>-</v>
      </c>
      <c r="W173" s="3" t="str">
        <f t="shared" si="178"/>
        <v>-</v>
      </c>
      <c r="Y173" s="3" t="str">
        <f t="shared" si="179"/>
        <v>-</v>
      </c>
      <c r="Z173" s="17" t="str">
        <f t="shared" si="180"/>
        <v>-</v>
      </c>
      <c r="AA173" s="20" t="str">
        <f t="shared" si="181"/>
        <v>-</v>
      </c>
      <c r="AB173" s="3" t="str">
        <f t="shared" si="182"/>
        <v>-</v>
      </c>
    </row>
    <row r="174" spans="1:28" ht="12.5" x14ac:dyDescent="0.25">
      <c r="A174" s="36" t="s">
        <v>23</v>
      </c>
      <c r="B174" s="46" t="s">
        <v>355</v>
      </c>
      <c r="C174" s="499"/>
      <c r="D174" s="23"/>
      <c r="E174" s="499"/>
      <c r="F174" s="503"/>
      <c r="G174" s="30">
        <f t="shared" si="167"/>
        <v>0</v>
      </c>
      <c r="H174" s="30">
        <f t="shared" si="168"/>
        <v>0</v>
      </c>
      <c r="I174" s="95" t="str">
        <f t="shared" si="169"/>
        <v/>
      </c>
      <c r="J174" s="110"/>
      <c r="K174" s="110"/>
      <c r="L174" s="3" t="str">
        <f t="shared" si="170"/>
        <v>-</v>
      </c>
      <c r="M174" s="95" t="str">
        <f t="shared" si="171"/>
        <v/>
      </c>
      <c r="N174" s="110"/>
      <c r="O174" s="110"/>
      <c r="P174" s="3" t="str">
        <f t="shared" si="172"/>
        <v>-</v>
      </c>
      <c r="Q174" s="44"/>
      <c r="R174" s="3" t="str">
        <f t="shared" si="173"/>
        <v>-</v>
      </c>
      <c r="S174" s="3" t="str">
        <f t="shared" si="174"/>
        <v>-</v>
      </c>
      <c r="T174" s="17" t="str">
        <f t="shared" si="175"/>
        <v>-</v>
      </c>
      <c r="U174" s="20" t="str">
        <f t="shared" si="176"/>
        <v>-</v>
      </c>
      <c r="V174" s="3" t="str">
        <f t="shared" si="177"/>
        <v>-</v>
      </c>
      <c r="W174" s="3" t="str">
        <f t="shared" si="178"/>
        <v>-</v>
      </c>
      <c r="Y174" s="3" t="str">
        <f t="shared" si="179"/>
        <v>-</v>
      </c>
      <c r="Z174" s="17" t="str">
        <f t="shared" si="180"/>
        <v>-</v>
      </c>
      <c r="AA174" s="20" t="str">
        <f t="shared" si="181"/>
        <v>-</v>
      </c>
      <c r="AB174" s="3" t="str">
        <f t="shared" si="182"/>
        <v>-</v>
      </c>
    </row>
    <row r="175" spans="1:28" ht="12.5" x14ac:dyDescent="0.25">
      <c r="A175" s="36" t="s">
        <v>89</v>
      </c>
      <c r="B175" s="46" t="s">
        <v>185</v>
      </c>
      <c r="C175" s="499"/>
      <c r="D175" s="23"/>
      <c r="E175" s="499"/>
      <c r="F175" s="503"/>
      <c r="G175" s="30">
        <f t="shared" si="167"/>
        <v>0</v>
      </c>
      <c r="H175" s="30">
        <f t="shared" si="168"/>
        <v>0</v>
      </c>
      <c r="I175" s="95" t="str">
        <f t="shared" si="169"/>
        <v/>
      </c>
      <c r="J175" s="110"/>
      <c r="K175" s="110"/>
      <c r="L175" s="3" t="str">
        <f t="shared" si="170"/>
        <v>-</v>
      </c>
      <c r="M175" s="95" t="str">
        <f t="shared" si="171"/>
        <v/>
      </c>
      <c r="N175" s="110"/>
      <c r="O175" s="110"/>
      <c r="P175" s="3" t="str">
        <f t="shared" si="172"/>
        <v>-</v>
      </c>
      <c r="Q175" s="44"/>
      <c r="R175" s="3" t="str">
        <f t="shared" si="173"/>
        <v>-</v>
      </c>
      <c r="S175" s="3" t="str">
        <f t="shared" si="174"/>
        <v>-</v>
      </c>
      <c r="T175" s="17" t="str">
        <f t="shared" si="175"/>
        <v>-</v>
      </c>
      <c r="U175" s="20" t="str">
        <f t="shared" si="176"/>
        <v>-</v>
      </c>
      <c r="V175" s="3" t="str">
        <f t="shared" si="177"/>
        <v>-</v>
      </c>
      <c r="W175" s="3" t="str">
        <f t="shared" si="178"/>
        <v>-</v>
      </c>
      <c r="Y175" s="3" t="str">
        <f t="shared" si="179"/>
        <v>-</v>
      </c>
      <c r="Z175" s="17" t="str">
        <f t="shared" si="180"/>
        <v>-</v>
      </c>
      <c r="AA175" s="20" t="str">
        <f t="shared" si="181"/>
        <v>-</v>
      </c>
      <c r="AB175" s="3" t="str">
        <f t="shared" si="182"/>
        <v>-</v>
      </c>
    </row>
    <row r="176" spans="1:28" ht="12.5" x14ac:dyDescent="0.25">
      <c r="A176" s="36" t="s">
        <v>186</v>
      </c>
      <c r="B176" s="46" t="s">
        <v>188</v>
      </c>
      <c r="C176" s="499"/>
      <c r="D176" s="23"/>
      <c r="E176" s="499"/>
      <c r="F176" s="503"/>
      <c r="G176" s="30">
        <f t="shared" si="167"/>
        <v>0</v>
      </c>
      <c r="H176" s="30">
        <f t="shared" si="168"/>
        <v>0</v>
      </c>
      <c r="I176" s="95" t="str">
        <f t="shared" si="169"/>
        <v/>
      </c>
      <c r="J176" s="110"/>
      <c r="K176" s="110"/>
      <c r="L176" s="3" t="str">
        <f t="shared" si="170"/>
        <v>-</v>
      </c>
      <c r="M176" s="95" t="str">
        <f t="shared" si="171"/>
        <v/>
      </c>
      <c r="N176" s="110"/>
      <c r="O176" s="110"/>
      <c r="P176" s="3" t="str">
        <f t="shared" si="172"/>
        <v>-</v>
      </c>
      <c r="Q176" s="44"/>
      <c r="R176" s="3" t="str">
        <f t="shared" si="173"/>
        <v>-</v>
      </c>
      <c r="S176" s="3" t="str">
        <f t="shared" si="174"/>
        <v>-</v>
      </c>
      <c r="T176" s="17" t="str">
        <f t="shared" si="175"/>
        <v>-</v>
      </c>
      <c r="U176" s="20" t="str">
        <f t="shared" si="176"/>
        <v>-</v>
      </c>
      <c r="V176" s="3" t="str">
        <f t="shared" si="177"/>
        <v>-</v>
      </c>
      <c r="W176" s="3" t="str">
        <f t="shared" si="178"/>
        <v>-</v>
      </c>
      <c r="Y176" s="3" t="str">
        <f t="shared" si="179"/>
        <v>-</v>
      </c>
      <c r="Z176" s="17" t="str">
        <f t="shared" si="180"/>
        <v>-</v>
      </c>
      <c r="AA176" s="20" t="str">
        <f t="shared" si="181"/>
        <v>-</v>
      </c>
      <c r="AB176" s="3" t="str">
        <f t="shared" si="182"/>
        <v>-</v>
      </c>
    </row>
    <row r="177" spans="1:28" ht="12.5" x14ac:dyDescent="0.25">
      <c r="A177" s="36" t="s">
        <v>187</v>
      </c>
      <c r="B177" s="46" t="s">
        <v>241</v>
      </c>
      <c r="C177" s="499"/>
      <c r="D177" s="23"/>
      <c r="E177" s="499"/>
      <c r="F177" s="503"/>
      <c r="G177" s="30">
        <f t="shared" si="167"/>
        <v>0</v>
      </c>
      <c r="H177" s="30">
        <f t="shared" si="168"/>
        <v>0</v>
      </c>
      <c r="I177" s="95" t="str">
        <f t="shared" si="169"/>
        <v/>
      </c>
      <c r="J177" s="110"/>
      <c r="K177" s="110"/>
      <c r="L177" s="3" t="str">
        <f t="shared" si="170"/>
        <v>-</v>
      </c>
      <c r="M177" s="95" t="str">
        <f t="shared" si="171"/>
        <v/>
      </c>
      <c r="N177" s="110"/>
      <c r="O177" s="110"/>
      <c r="P177" s="3" t="str">
        <f t="shared" si="172"/>
        <v>-</v>
      </c>
      <c r="Q177" s="44"/>
      <c r="R177" s="3" t="str">
        <f t="shared" si="173"/>
        <v>-</v>
      </c>
      <c r="S177" s="3" t="str">
        <f t="shared" si="174"/>
        <v>-</v>
      </c>
      <c r="T177" s="17" t="str">
        <f t="shared" si="175"/>
        <v>-</v>
      </c>
      <c r="U177" s="20" t="str">
        <f t="shared" si="176"/>
        <v>-</v>
      </c>
      <c r="V177" s="3" t="str">
        <f t="shared" si="177"/>
        <v>-</v>
      </c>
      <c r="W177" s="3" t="str">
        <f t="shared" si="178"/>
        <v>-</v>
      </c>
      <c r="Y177" s="3" t="str">
        <f t="shared" si="179"/>
        <v>-</v>
      </c>
      <c r="Z177" s="17" t="str">
        <f t="shared" si="180"/>
        <v>-</v>
      </c>
      <c r="AA177" s="20" t="str">
        <f t="shared" si="181"/>
        <v>-</v>
      </c>
      <c r="AB177" s="3" t="str">
        <f t="shared" si="182"/>
        <v>-</v>
      </c>
    </row>
    <row r="178" spans="1:28" ht="12.5" x14ac:dyDescent="0.25">
      <c r="A178" s="36" t="s">
        <v>242</v>
      </c>
      <c r="B178" s="46" t="s">
        <v>246</v>
      </c>
      <c r="C178" s="499"/>
      <c r="D178" s="23"/>
      <c r="E178" s="499"/>
      <c r="F178" s="503"/>
      <c r="G178" s="30">
        <f t="shared" si="167"/>
        <v>0</v>
      </c>
      <c r="H178" s="30">
        <f t="shared" si="168"/>
        <v>0</v>
      </c>
      <c r="I178" s="95" t="str">
        <f t="shared" si="169"/>
        <v/>
      </c>
      <c r="J178" s="110"/>
      <c r="K178" s="110"/>
      <c r="L178" s="3" t="str">
        <f t="shared" si="170"/>
        <v>-</v>
      </c>
      <c r="M178" s="95" t="str">
        <f t="shared" si="171"/>
        <v/>
      </c>
      <c r="N178" s="110"/>
      <c r="O178" s="110"/>
      <c r="P178" s="3" t="str">
        <f t="shared" si="172"/>
        <v>-</v>
      </c>
      <c r="Q178" s="44"/>
      <c r="R178" s="3" t="str">
        <f t="shared" si="173"/>
        <v>-</v>
      </c>
      <c r="S178" s="3" t="str">
        <f t="shared" si="174"/>
        <v>-</v>
      </c>
      <c r="T178" s="17" t="str">
        <f t="shared" si="175"/>
        <v>-</v>
      </c>
      <c r="U178" s="20" t="str">
        <f t="shared" si="176"/>
        <v>-</v>
      </c>
      <c r="V178" s="3" t="str">
        <f t="shared" si="177"/>
        <v>-</v>
      </c>
      <c r="W178" s="3" t="str">
        <f t="shared" si="178"/>
        <v>-</v>
      </c>
      <c r="Y178" s="3" t="str">
        <f t="shared" si="179"/>
        <v>-</v>
      </c>
      <c r="Z178" s="17" t="str">
        <f t="shared" si="180"/>
        <v>-</v>
      </c>
      <c r="AA178" s="20" t="str">
        <f t="shared" si="181"/>
        <v>-</v>
      </c>
      <c r="AB178" s="3" t="str">
        <f t="shared" si="182"/>
        <v>-</v>
      </c>
    </row>
    <row r="179" spans="1:28" ht="12.5" x14ac:dyDescent="0.25">
      <c r="A179" s="36" t="s">
        <v>243</v>
      </c>
      <c r="B179" s="46" t="s">
        <v>247</v>
      </c>
      <c r="C179" s="499"/>
      <c r="D179" s="23"/>
      <c r="E179" s="499"/>
      <c r="F179" s="503"/>
      <c r="G179" s="30">
        <f t="shared" si="167"/>
        <v>0</v>
      </c>
      <c r="H179" s="30">
        <f t="shared" si="168"/>
        <v>0</v>
      </c>
      <c r="I179" s="95" t="str">
        <f t="shared" si="169"/>
        <v/>
      </c>
      <c r="J179" s="110"/>
      <c r="K179" s="110"/>
      <c r="L179" s="3" t="str">
        <f t="shared" si="170"/>
        <v>-</v>
      </c>
      <c r="M179" s="95" t="str">
        <f t="shared" si="171"/>
        <v/>
      </c>
      <c r="N179" s="110"/>
      <c r="O179" s="110"/>
      <c r="P179" s="3" t="str">
        <f t="shared" si="172"/>
        <v>-</v>
      </c>
      <c r="Q179" s="44"/>
      <c r="R179" s="3" t="str">
        <f t="shared" si="173"/>
        <v>-</v>
      </c>
      <c r="S179" s="3" t="str">
        <f t="shared" si="174"/>
        <v>-</v>
      </c>
      <c r="T179" s="17" t="str">
        <f t="shared" si="175"/>
        <v>-</v>
      </c>
      <c r="U179" s="20" t="str">
        <f t="shared" si="176"/>
        <v>-</v>
      </c>
      <c r="V179" s="3" t="str">
        <f t="shared" si="177"/>
        <v>-</v>
      </c>
      <c r="W179" s="3" t="str">
        <f t="shared" si="178"/>
        <v>-</v>
      </c>
      <c r="Y179" s="3" t="str">
        <f t="shared" si="179"/>
        <v>-</v>
      </c>
      <c r="Z179" s="17" t="str">
        <f t="shared" si="180"/>
        <v>-</v>
      </c>
      <c r="AA179" s="20" t="str">
        <f t="shared" si="181"/>
        <v>-</v>
      </c>
      <c r="AB179" s="3" t="str">
        <f t="shared" si="182"/>
        <v>-</v>
      </c>
    </row>
    <row r="180" spans="1:28" ht="12.75" customHeight="1" x14ac:dyDescent="0.25">
      <c r="A180" s="36" t="s">
        <v>244</v>
      </c>
      <c r="B180" s="46" t="s">
        <v>248</v>
      </c>
      <c r="C180" s="499"/>
      <c r="D180" s="23"/>
      <c r="E180" s="499"/>
      <c r="F180" s="503"/>
      <c r="G180" s="30">
        <f t="shared" si="167"/>
        <v>0</v>
      </c>
      <c r="H180" s="30">
        <f t="shared" si="168"/>
        <v>0</v>
      </c>
      <c r="I180" s="95" t="str">
        <f t="shared" si="169"/>
        <v/>
      </c>
      <c r="J180" s="110"/>
      <c r="K180" s="110"/>
      <c r="L180" s="3" t="str">
        <f t="shared" si="170"/>
        <v>-</v>
      </c>
      <c r="M180" s="95" t="str">
        <f t="shared" si="171"/>
        <v/>
      </c>
      <c r="N180" s="110"/>
      <c r="O180" s="110"/>
      <c r="P180" s="3" t="str">
        <f t="shared" si="172"/>
        <v>-</v>
      </c>
      <c r="Q180" s="44"/>
      <c r="R180" s="3" t="str">
        <f t="shared" si="173"/>
        <v>-</v>
      </c>
      <c r="S180" s="3" t="str">
        <f t="shared" si="174"/>
        <v>-</v>
      </c>
      <c r="T180" s="17" t="str">
        <f t="shared" si="175"/>
        <v>-</v>
      </c>
      <c r="U180" s="20" t="str">
        <f t="shared" si="176"/>
        <v>-</v>
      </c>
      <c r="V180" s="3" t="str">
        <f t="shared" si="177"/>
        <v>-</v>
      </c>
      <c r="W180" s="3" t="str">
        <f t="shared" si="178"/>
        <v>-</v>
      </c>
      <c r="Y180" s="3" t="str">
        <f t="shared" si="179"/>
        <v>-</v>
      </c>
      <c r="Z180" s="17" t="str">
        <f t="shared" si="180"/>
        <v>-</v>
      </c>
      <c r="AA180" s="20" t="str">
        <f t="shared" si="181"/>
        <v>-</v>
      </c>
      <c r="AB180" s="3" t="str">
        <f t="shared" si="182"/>
        <v>-</v>
      </c>
    </row>
    <row r="181" spans="1:28" ht="12.75" customHeight="1" x14ac:dyDescent="0.25">
      <c r="A181" s="36" t="s">
        <v>245</v>
      </c>
      <c r="B181" s="46" t="s">
        <v>249</v>
      </c>
      <c r="C181" s="499"/>
      <c r="D181" s="23"/>
      <c r="E181" s="499"/>
      <c r="F181" s="503"/>
      <c r="G181" s="30">
        <f t="shared" si="167"/>
        <v>0</v>
      </c>
      <c r="H181" s="30">
        <f t="shared" si="168"/>
        <v>0</v>
      </c>
      <c r="I181" s="95" t="str">
        <f t="shared" si="169"/>
        <v/>
      </c>
      <c r="J181" s="110"/>
      <c r="K181" s="110"/>
      <c r="L181" s="3" t="str">
        <f t="shared" si="170"/>
        <v>-</v>
      </c>
      <c r="M181" s="95" t="str">
        <f t="shared" si="171"/>
        <v/>
      </c>
      <c r="N181" s="110"/>
      <c r="O181" s="110"/>
      <c r="P181" s="3" t="str">
        <f t="shared" si="172"/>
        <v>-</v>
      </c>
      <c r="Q181" s="44"/>
      <c r="R181" s="3" t="str">
        <f t="shared" si="173"/>
        <v>-</v>
      </c>
      <c r="S181" s="3" t="str">
        <f t="shared" si="174"/>
        <v>-</v>
      </c>
      <c r="T181" s="17" t="str">
        <f t="shared" si="175"/>
        <v>-</v>
      </c>
      <c r="U181" s="20" t="str">
        <f t="shared" si="176"/>
        <v>-</v>
      </c>
      <c r="V181" s="3" t="str">
        <f t="shared" si="177"/>
        <v>-</v>
      </c>
      <c r="W181" s="3" t="str">
        <f t="shared" si="178"/>
        <v>-</v>
      </c>
      <c r="Y181" s="3" t="str">
        <f t="shared" si="179"/>
        <v>-</v>
      </c>
      <c r="Z181" s="17" t="str">
        <f t="shared" si="180"/>
        <v>-</v>
      </c>
      <c r="AA181" s="20" t="str">
        <f t="shared" si="181"/>
        <v>-</v>
      </c>
      <c r="AB181" s="3" t="str">
        <f t="shared" si="182"/>
        <v>-</v>
      </c>
    </row>
    <row r="182" spans="1:28" ht="12.75" customHeight="1" x14ac:dyDescent="0.25">
      <c r="A182" s="36" t="s">
        <v>24</v>
      </c>
      <c r="B182" s="46" t="s">
        <v>205</v>
      </c>
      <c r="C182" s="499"/>
      <c r="D182" s="23"/>
      <c r="E182" s="499"/>
      <c r="F182" s="503"/>
      <c r="G182" s="30">
        <f t="shared" si="167"/>
        <v>0</v>
      </c>
      <c r="H182" s="30">
        <f t="shared" si="168"/>
        <v>0</v>
      </c>
      <c r="I182" s="95" t="str">
        <f t="shared" si="169"/>
        <v/>
      </c>
      <c r="J182" s="110"/>
      <c r="K182" s="110"/>
      <c r="L182" s="3" t="str">
        <f t="shared" si="170"/>
        <v>-</v>
      </c>
      <c r="M182" s="95" t="str">
        <f t="shared" si="171"/>
        <v/>
      </c>
      <c r="N182" s="110"/>
      <c r="O182" s="110"/>
      <c r="P182" s="3" t="str">
        <f t="shared" si="172"/>
        <v>-</v>
      </c>
      <c r="Q182" s="44"/>
      <c r="R182" s="3" t="str">
        <f t="shared" si="173"/>
        <v>-</v>
      </c>
      <c r="S182" s="3" t="str">
        <f t="shared" si="174"/>
        <v>-</v>
      </c>
      <c r="T182" s="17" t="str">
        <f t="shared" si="175"/>
        <v>-</v>
      </c>
      <c r="U182" s="20" t="str">
        <f t="shared" si="176"/>
        <v>-</v>
      </c>
      <c r="V182" s="3" t="str">
        <f t="shared" si="177"/>
        <v>-</v>
      </c>
      <c r="W182" s="3" t="str">
        <f t="shared" si="178"/>
        <v>-</v>
      </c>
      <c r="Y182" s="3" t="str">
        <f t="shared" si="179"/>
        <v>-</v>
      </c>
      <c r="Z182" s="17" t="str">
        <f t="shared" si="180"/>
        <v>-</v>
      </c>
      <c r="AA182" s="20" t="str">
        <f t="shared" si="181"/>
        <v>-</v>
      </c>
      <c r="AB182" s="3" t="str">
        <f t="shared" si="182"/>
        <v>-</v>
      </c>
    </row>
    <row r="183" spans="1:28" ht="12.75" customHeight="1" x14ac:dyDescent="0.25">
      <c r="A183" s="36"/>
      <c r="B183" s="46"/>
      <c r="C183" s="499"/>
      <c r="D183" s="23"/>
      <c r="E183" s="499"/>
      <c r="F183" s="503"/>
      <c r="G183" s="30">
        <f t="shared" si="167"/>
        <v>0</v>
      </c>
      <c r="H183" s="30">
        <f t="shared" si="168"/>
        <v>0</v>
      </c>
      <c r="I183" s="95" t="str">
        <f t="shared" si="169"/>
        <v/>
      </c>
      <c r="J183" s="110"/>
      <c r="K183" s="110"/>
      <c r="L183" s="3" t="str">
        <f t="shared" si="170"/>
        <v>-</v>
      </c>
      <c r="M183" s="95" t="str">
        <f t="shared" si="171"/>
        <v/>
      </c>
      <c r="N183" s="110"/>
      <c r="O183" s="110"/>
      <c r="P183" s="3" t="str">
        <f t="shared" si="172"/>
        <v>-</v>
      </c>
      <c r="Q183" s="44"/>
      <c r="R183" s="3" t="str">
        <f t="shared" si="173"/>
        <v>-</v>
      </c>
      <c r="S183" s="3" t="str">
        <f t="shared" si="174"/>
        <v>-</v>
      </c>
      <c r="T183" s="17" t="str">
        <f t="shared" si="175"/>
        <v>-</v>
      </c>
      <c r="U183" s="20" t="str">
        <f t="shared" si="176"/>
        <v>-</v>
      </c>
      <c r="V183" s="3" t="str">
        <f t="shared" si="177"/>
        <v>-</v>
      </c>
      <c r="W183" s="3" t="str">
        <f t="shared" si="178"/>
        <v>-</v>
      </c>
      <c r="Y183" s="3" t="str">
        <f t="shared" si="179"/>
        <v>-</v>
      </c>
      <c r="Z183" s="17" t="str">
        <f t="shared" si="180"/>
        <v>-</v>
      </c>
      <c r="AA183" s="20" t="str">
        <f t="shared" si="181"/>
        <v>-</v>
      </c>
      <c r="AB183" s="3" t="str">
        <f t="shared" si="182"/>
        <v>-</v>
      </c>
    </row>
    <row r="184" spans="1:28" s="22" customFormat="1" ht="13" x14ac:dyDescent="0.3">
      <c r="A184" s="26">
        <v>14</v>
      </c>
      <c r="B184" s="47" t="s">
        <v>250</v>
      </c>
      <c r="C184" s="32">
        <f>ROUND(SUM(C167:C183),0)</f>
        <v>0</v>
      </c>
      <c r="D184" s="45"/>
      <c r="E184" s="32">
        <f>ROUND(SUM(E167:E183),0)</f>
        <v>0</v>
      </c>
      <c r="F184" s="48">
        <f>ROUND(SUM(F167:F183),0)</f>
        <v>0</v>
      </c>
      <c r="G184" s="32">
        <f>ROUND(SUM(G167:G183),0)</f>
        <v>0</v>
      </c>
      <c r="H184" s="30">
        <f t="shared" si="168"/>
        <v>0</v>
      </c>
      <c r="I184" s="95"/>
      <c r="J184" s="27"/>
      <c r="K184" s="27"/>
      <c r="L184" s="27"/>
      <c r="M184" s="95"/>
      <c r="N184" s="27"/>
      <c r="O184" s="27"/>
      <c r="P184" s="27"/>
      <c r="R184" s="4">
        <f t="shared" ref="R184:W184" si="183">ROUND(SUM(R167:R183),0)</f>
        <v>0</v>
      </c>
      <c r="S184" s="4">
        <f t="shared" si="183"/>
        <v>0</v>
      </c>
      <c r="T184" s="18">
        <f t="shared" si="183"/>
        <v>0</v>
      </c>
      <c r="U184" s="21">
        <f t="shared" si="183"/>
        <v>0</v>
      </c>
      <c r="V184" s="4">
        <f t="shared" si="183"/>
        <v>0</v>
      </c>
      <c r="W184" s="4">
        <f t="shared" si="183"/>
        <v>0</v>
      </c>
      <c r="Y184" s="4">
        <f>ROUND(SUM(Y167:Y183),0)</f>
        <v>0</v>
      </c>
      <c r="Z184" s="18">
        <f>ROUND(SUM(Z167:Z183),0)</f>
        <v>0</v>
      </c>
      <c r="AA184" s="21">
        <f>ROUND(SUM(AA167:AA183),0)</f>
        <v>0</v>
      </c>
      <c r="AB184" s="4">
        <f>ROUND(SUM(AB167:AB183),0)</f>
        <v>0</v>
      </c>
    </row>
    <row r="185" spans="1:28" ht="13" x14ac:dyDescent="0.25">
      <c r="B185" s="1"/>
      <c r="C185" s="23"/>
      <c r="D185" s="23"/>
      <c r="E185" s="23"/>
      <c r="F185" s="33"/>
      <c r="G185" s="24"/>
      <c r="H185" s="24"/>
      <c r="I185" s="95"/>
      <c r="J185" s="27"/>
      <c r="K185" s="27"/>
      <c r="L185" s="27"/>
      <c r="M185" s="95"/>
      <c r="N185" s="27"/>
      <c r="O185" s="27"/>
      <c r="P185" s="27"/>
    </row>
    <row r="186" spans="1:28" ht="12.75" customHeight="1" thickBot="1" x14ac:dyDescent="0.3">
      <c r="B186" s="1"/>
      <c r="C186" s="23"/>
      <c r="D186" s="23"/>
      <c r="E186" s="23"/>
      <c r="F186" s="33"/>
      <c r="G186" s="24"/>
      <c r="H186" s="24"/>
      <c r="I186" s="95"/>
      <c r="J186" s="27"/>
      <c r="K186" s="27"/>
      <c r="L186" s="27"/>
      <c r="M186" s="95"/>
      <c r="N186" s="27"/>
      <c r="O186" s="27"/>
      <c r="P186" s="27"/>
    </row>
    <row r="187" spans="1:28" ht="14.25" customHeight="1" thickBot="1" x14ac:dyDescent="0.35">
      <c r="A187" s="354" t="s">
        <v>156</v>
      </c>
      <c r="B187" s="360"/>
      <c r="C187" s="360"/>
      <c r="D187" s="360"/>
      <c r="E187" s="360"/>
      <c r="F187" s="360"/>
      <c r="G187" s="360"/>
      <c r="H187" s="361"/>
      <c r="I187" s="95"/>
      <c r="J187" s="27"/>
      <c r="K187" s="27"/>
      <c r="L187" s="27"/>
      <c r="M187" s="95"/>
      <c r="N187" s="27"/>
      <c r="O187" s="27"/>
      <c r="P187" s="27"/>
    </row>
    <row r="188" spans="1:28" ht="13" x14ac:dyDescent="0.25">
      <c r="B188" s="1"/>
      <c r="C188" s="23"/>
      <c r="D188" s="23"/>
      <c r="E188" s="23"/>
      <c r="F188" s="33"/>
      <c r="G188" s="24"/>
      <c r="H188" s="24"/>
      <c r="I188" s="95"/>
      <c r="J188" s="27"/>
      <c r="K188" s="27"/>
      <c r="L188" s="27"/>
      <c r="M188" s="95"/>
      <c r="N188" s="27"/>
      <c r="O188" s="27"/>
      <c r="P188" s="27"/>
    </row>
    <row r="189" spans="1:28" s="22" customFormat="1" ht="13" x14ac:dyDescent="0.3">
      <c r="A189" s="190">
        <v>15</v>
      </c>
      <c r="B189" s="357" t="s">
        <v>195</v>
      </c>
      <c r="C189" s="358"/>
      <c r="D189" s="358"/>
      <c r="E189" s="358"/>
      <c r="F189" s="358"/>
      <c r="G189" s="358"/>
      <c r="H189" s="359"/>
      <c r="I189" s="95"/>
      <c r="J189" s="27"/>
      <c r="K189" s="27"/>
      <c r="L189" s="27"/>
      <c r="M189" s="95"/>
      <c r="N189" s="27"/>
      <c r="O189" s="27"/>
      <c r="P189" s="27"/>
      <c r="R189" s="2" t="s">
        <v>111</v>
      </c>
      <c r="S189" s="2" t="s">
        <v>112</v>
      </c>
      <c r="T189" s="16" t="s">
        <v>113</v>
      </c>
      <c r="U189" s="19" t="s">
        <v>111</v>
      </c>
      <c r="V189" s="2" t="s">
        <v>112</v>
      </c>
      <c r="W189" s="2" t="s">
        <v>113</v>
      </c>
      <c r="Y189" s="2" t="s">
        <v>118</v>
      </c>
      <c r="Z189" s="16" t="s">
        <v>119</v>
      </c>
      <c r="AA189" s="19" t="s">
        <v>118</v>
      </c>
      <c r="AB189" s="2" t="s">
        <v>119</v>
      </c>
    </row>
    <row r="190" spans="1:28" ht="12.75" customHeight="1" x14ac:dyDescent="0.25">
      <c r="A190" s="384" t="s">
        <v>357</v>
      </c>
      <c r="B190" s="385"/>
      <c r="C190" s="385"/>
      <c r="D190" s="385"/>
      <c r="E190" s="385"/>
      <c r="F190" s="385"/>
      <c r="G190" s="385"/>
      <c r="H190" s="385"/>
      <c r="I190" s="385"/>
      <c r="J190" s="385"/>
      <c r="K190" s="385"/>
      <c r="L190" s="385"/>
      <c r="M190" s="385"/>
      <c r="N190" s="385"/>
      <c r="O190" s="385"/>
      <c r="P190" s="386"/>
      <c r="Q190" s="44"/>
      <c r="R190" s="210"/>
      <c r="S190" s="210"/>
      <c r="T190" s="211"/>
      <c r="U190" s="212"/>
      <c r="V190" s="210"/>
      <c r="W190" s="210"/>
      <c r="Y190" s="210"/>
      <c r="Z190" s="211"/>
      <c r="AA190" s="213"/>
      <c r="AB190" s="210"/>
    </row>
    <row r="191" spans="1:28" ht="12.5" x14ac:dyDescent="0.25">
      <c r="A191" s="195" t="s">
        <v>28</v>
      </c>
      <c r="B191" s="194" t="s">
        <v>251</v>
      </c>
      <c r="C191" s="501"/>
      <c r="D191" s="23"/>
      <c r="E191" s="501"/>
      <c r="F191" s="502"/>
      <c r="G191" s="193">
        <f t="shared" ref="G191:G198" si="184">E191+F191</f>
        <v>0</v>
      </c>
      <c r="H191" s="193">
        <f t="shared" ref="H191:H198" si="185">C191-G191</f>
        <v>0</v>
      </c>
      <c r="I191" s="95" t="str">
        <f t="shared" ref="I191:I198" si="186">IF(AND($C191="",$E191="",$F191=""),"",IF(AND(OR($C191&lt;&gt;"",$G191&lt;&gt;""),OR(J191="",K191="")),"Sélectionnez! -&gt;",""))</f>
        <v/>
      </c>
      <c r="J191" s="110"/>
      <c r="K191" s="110"/>
      <c r="L191" s="3" t="str">
        <f t="shared" ref="L191:L193" si="187">IF(J191=K191,"-", "Changement de répartition")</f>
        <v>-</v>
      </c>
      <c r="M191" s="95" t="str">
        <f t="shared" ref="M191:M193" si="188">IF(AND($C191="",$E191="",$F191=""),"",IF(AND(OR($C191&lt;&gt;"",$G191&lt;&gt;""),OR(N191="",O191="")),"Sélectionnez! -&gt;",""))</f>
        <v/>
      </c>
      <c r="N191" s="110"/>
      <c r="O191" s="110"/>
      <c r="P191" s="3" t="str">
        <f t="shared" ref="P191:P193" si="189">IF(N191=O191,"-","Changement d'origine")</f>
        <v>-</v>
      </c>
      <c r="Q191" s="44"/>
      <c r="R191" s="3" t="str">
        <f t="shared" ref="R191:R198" si="190">IF(J191="Interne",C191,"-")</f>
        <v>-</v>
      </c>
      <c r="S191" s="3" t="str">
        <f t="shared" ref="S191:S198" si="191">IF(J191="Apparenté",C191,"-")</f>
        <v>-</v>
      </c>
      <c r="T191" s="17" t="str">
        <f t="shared" ref="T191:T198" si="192">IF(J191="Externe",C191,"-")</f>
        <v>-</v>
      </c>
      <c r="U191" s="20" t="str">
        <f t="shared" ref="U191:U198" si="193">IF(K191="Interne",G191,"-")</f>
        <v>-</v>
      </c>
      <c r="V191" s="3" t="str">
        <f t="shared" ref="V191:V198" si="194">IF(K191="Apparenté",G191,"-")</f>
        <v>-</v>
      </c>
      <c r="W191" s="3" t="str">
        <f t="shared" ref="W191:W198" si="195">IF(K191="Externe",G191,"-")</f>
        <v>-</v>
      </c>
      <c r="Y191" s="3" t="str">
        <f t="shared" ref="Y191:Y198" si="196">IF($N191="Canadien",IF($C191="","-",$C191),"-")</f>
        <v>-</v>
      </c>
      <c r="Z191" s="17" t="str">
        <f t="shared" ref="Z191:Z198" si="197">IF($N191="Non-Canadien",IF($C191="","-",$C191),"-")</f>
        <v>-</v>
      </c>
      <c r="AA191" s="20" t="str">
        <f t="shared" ref="AA191:AA198" si="198">IF($O191="Canadien",IF($G191=0,"-",$G191),"-")</f>
        <v>-</v>
      </c>
      <c r="AB191" s="3" t="str">
        <f t="shared" ref="AB191:AB198" si="199">IF($O191="Non-Canadien",IF($G191=0,"-",$G191),"-")</f>
        <v>-</v>
      </c>
    </row>
    <row r="192" spans="1:28" ht="12.5" x14ac:dyDescent="0.25">
      <c r="A192" s="36" t="s">
        <v>90</v>
      </c>
      <c r="B192" s="46" t="s">
        <v>158</v>
      </c>
      <c r="C192" s="499"/>
      <c r="D192" s="23"/>
      <c r="E192" s="499"/>
      <c r="F192" s="503"/>
      <c r="G192" s="30">
        <f t="shared" si="184"/>
        <v>0</v>
      </c>
      <c r="H192" s="30">
        <f t="shared" si="185"/>
        <v>0</v>
      </c>
      <c r="I192" s="95" t="str">
        <f t="shared" si="186"/>
        <v/>
      </c>
      <c r="J192" s="110"/>
      <c r="K192" s="110"/>
      <c r="L192" s="3" t="str">
        <f t="shared" si="187"/>
        <v>-</v>
      </c>
      <c r="M192" s="95" t="str">
        <f t="shared" si="188"/>
        <v/>
      </c>
      <c r="N192" s="110"/>
      <c r="O192" s="110"/>
      <c r="P192" s="3" t="str">
        <f t="shared" si="189"/>
        <v>-</v>
      </c>
      <c r="Q192" s="44"/>
      <c r="R192" s="3" t="str">
        <f t="shared" si="190"/>
        <v>-</v>
      </c>
      <c r="S192" s="3" t="str">
        <f t="shared" si="191"/>
        <v>-</v>
      </c>
      <c r="T192" s="17" t="str">
        <f t="shared" si="192"/>
        <v>-</v>
      </c>
      <c r="U192" s="20" t="str">
        <f t="shared" si="193"/>
        <v>-</v>
      </c>
      <c r="V192" s="3" t="str">
        <f t="shared" si="194"/>
        <v>-</v>
      </c>
      <c r="W192" s="3" t="str">
        <f t="shared" si="195"/>
        <v>-</v>
      </c>
      <c r="Y192" s="3" t="str">
        <f t="shared" si="196"/>
        <v>-</v>
      </c>
      <c r="Z192" s="17" t="str">
        <f t="shared" si="197"/>
        <v>-</v>
      </c>
      <c r="AA192" s="20" t="str">
        <f t="shared" si="198"/>
        <v>-</v>
      </c>
      <c r="AB192" s="3" t="str">
        <f t="shared" si="199"/>
        <v>-</v>
      </c>
    </row>
    <row r="193" spans="1:28" ht="12.5" x14ac:dyDescent="0.25">
      <c r="A193" s="36" t="s">
        <v>25</v>
      </c>
      <c r="B193" s="245" t="s">
        <v>159</v>
      </c>
      <c r="C193" s="497"/>
      <c r="D193" s="23"/>
      <c r="E193" s="497"/>
      <c r="F193" s="504"/>
      <c r="G193" s="186">
        <f t="shared" si="184"/>
        <v>0</v>
      </c>
      <c r="H193" s="186">
        <f t="shared" si="185"/>
        <v>0</v>
      </c>
      <c r="I193" s="95" t="str">
        <f t="shared" si="186"/>
        <v/>
      </c>
      <c r="J193" s="110"/>
      <c r="K193" s="110"/>
      <c r="L193" s="3" t="str">
        <f t="shared" si="187"/>
        <v>-</v>
      </c>
      <c r="M193" s="95" t="str">
        <f t="shared" si="188"/>
        <v/>
      </c>
      <c r="N193" s="110"/>
      <c r="O193" s="110"/>
      <c r="P193" s="3" t="str">
        <f t="shared" si="189"/>
        <v>-</v>
      </c>
      <c r="Q193" s="44"/>
      <c r="R193" s="3" t="str">
        <f t="shared" si="190"/>
        <v>-</v>
      </c>
      <c r="S193" s="3" t="str">
        <f t="shared" si="191"/>
        <v>-</v>
      </c>
      <c r="T193" s="17" t="str">
        <f t="shared" si="192"/>
        <v>-</v>
      </c>
      <c r="U193" s="20" t="str">
        <f t="shared" si="193"/>
        <v>-</v>
      </c>
      <c r="V193" s="3" t="str">
        <f t="shared" si="194"/>
        <v>-</v>
      </c>
      <c r="W193" s="3" t="str">
        <f t="shared" si="195"/>
        <v>-</v>
      </c>
      <c r="Y193" s="3" t="str">
        <f t="shared" si="196"/>
        <v>-</v>
      </c>
      <c r="Z193" s="17" t="str">
        <f t="shared" si="197"/>
        <v>-</v>
      </c>
      <c r="AA193" s="20" t="str">
        <f t="shared" si="198"/>
        <v>-</v>
      </c>
      <c r="AB193" s="3" t="str">
        <f t="shared" si="199"/>
        <v>-</v>
      </c>
    </row>
    <row r="194" spans="1:28" ht="12.5" x14ac:dyDescent="0.25">
      <c r="A194" s="36"/>
      <c r="B194" s="383" t="s">
        <v>356</v>
      </c>
      <c r="C194" s="381"/>
      <c r="D194" s="381"/>
      <c r="E194" s="381"/>
      <c r="F194" s="381"/>
      <c r="G194" s="381"/>
      <c r="H194" s="381"/>
      <c r="I194" s="381"/>
      <c r="J194" s="381"/>
      <c r="K194" s="381"/>
      <c r="L194" s="381"/>
      <c r="M194" s="381"/>
      <c r="N194" s="381"/>
      <c r="O194" s="381"/>
      <c r="P194" s="382"/>
      <c r="Q194" s="44"/>
      <c r="R194" s="210"/>
      <c r="S194" s="210"/>
      <c r="T194" s="211"/>
      <c r="U194" s="213"/>
      <c r="V194" s="210"/>
      <c r="W194" s="210"/>
      <c r="Y194" s="210"/>
      <c r="Z194" s="211"/>
      <c r="AA194" s="213"/>
      <c r="AB194" s="210"/>
    </row>
    <row r="195" spans="1:28" ht="12.5" x14ac:dyDescent="0.25">
      <c r="A195" s="36" t="s">
        <v>91</v>
      </c>
      <c r="B195" s="194" t="s">
        <v>160</v>
      </c>
      <c r="C195" s="501"/>
      <c r="D195" s="23"/>
      <c r="E195" s="501"/>
      <c r="F195" s="502"/>
      <c r="G195" s="193">
        <f t="shared" si="184"/>
        <v>0</v>
      </c>
      <c r="H195" s="193">
        <f t="shared" si="185"/>
        <v>0</v>
      </c>
      <c r="I195" s="95" t="str">
        <f t="shared" si="186"/>
        <v/>
      </c>
      <c r="J195" s="110"/>
      <c r="K195" s="110"/>
      <c r="L195" s="3" t="str">
        <f t="shared" ref="L195:L198" si="200">IF(J195=K195,"-", "Changement de répartition")</f>
        <v>-</v>
      </c>
      <c r="M195" s="95" t="str">
        <f t="shared" ref="M195:M198" si="201">IF(AND($C195="",$E195="",$F195=""),"",IF(AND(OR($C195&lt;&gt;"",$G195&lt;&gt;""),OR(N195="",O195="")),"Sélectionnez! -&gt;",""))</f>
        <v/>
      </c>
      <c r="N195" s="110"/>
      <c r="O195" s="110"/>
      <c r="P195" s="3" t="str">
        <f t="shared" ref="P195:P198" si="202">IF(N195=O195,"-","Changement d'origine")</f>
        <v>-</v>
      </c>
      <c r="Q195" s="44"/>
      <c r="R195" s="3" t="str">
        <f t="shared" si="190"/>
        <v>-</v>
      </c>
      <c r="S195" s="3" t="str">
        <f t="shared" si="191"/>
        <v>-</v>
      </c>
      <c r="T195" s="17" t="str">
        <f t="shared" si="192"/>
        <v>-</v>
      </c>
      <c r="U195" s="20" t="str">
        <f t="shared" si="193"/>
        <v>-</v>
      </c>
      <c r="V195" s="3" t="str">
        <f t="shared" si="194"/>
        <v>-</v>
      </c>
      <c r="W195" s="3" t="str">
        <f t="shared" si="195"/>
        <v>-</v>
      </c>
      <c r="Y195" s="3" t="str">
        <f t="shared" si="196"/>
        <v>-</v>
      </c>
      <c r="Z195" s="17" t="str">
        <f t="shared" si="197"/>
        <v>-</v>
      </c>
      <c r="AA195" s="20" t="str">
        <f t="shared" si="198"/>
        <v>-</v>
      </c>
      <c r="AB195" s="3" t="str">
        <f t="shared" si="199"/>
        <v>-</v>
      </c>
    </row>
    <row r="196" spans="1:28" ht="12.5" x14ac:dyDescent="0.25">
      <c r="A196" s="36" t="s">
        <v>26</v>
      </c>
      <c r="B196" s="46" t="s">
        <v>161</v>
      </c>
      <c r="C196" s="499"/>
      <c r="D196" s="23"/>
      <c r="E196" s="499"/>
      <c r="F196" s="503"/>
      <c r="G196" s="30">
        <f t="shared" si="184"/>
        <v>0</v>
      </c>
      <c r="H196" s="30">
        <f t="shared" si="185"/>
        <v>0</v>
      </c>
      <c r="I196" s="95" t="str">
        <f t="shared" si="186"/>
        <v/>
      </c>
      <c r="J196" s="110"/>
      <c r="K196" s="110"/>
      <c r="L196" s="3" t="str">
        <f t="shared" si="200"/>
        <v>-</v>
      </c>
      <c r="M196" s="95" t="str">
        <f t="shared" si="201"/>
        <v/>
      </c>
      <c r="N196" s="110"/>
      <c r="O196" s="110"/>
      <c r="P196" s="3" t="str">
        <f t="shared" si="202"/>
        <v>-</v>
      </c>
      <c r="Q196" s="44"/>
      <c r="R196" s="3" t="str">
        <f t="shared" si="190"/>
        <v>-</v>
      </c>
      <c r="S196" s="3" t="str">
        <f t="shared" si="191"/>
        <v>-</v>
      </c>
      <c r="T196" s="17" t="str">
        <f t="shared" si="192"/>
        <v>-</v>
      </c>
      <c r="U196" s="20" t="str">
        <f t="shared" si="193"/>
        <v>-</v>
      </c>
      <c r="V196" s="3" t="str">
        <f t="shared" si="194"/>
        <v>-</v>
      </c>
      <c r="W196" s="3" t="str">
        <f t="shared" si="195"/>
        <v>-</v>
      </c>
      <c r="Y196" s="3" t="str">
        <f t="shared" si="196"/>
        <v>-</v>
      </c>
      <c r="Z196" s="17" t="str">
        <f t="shared" si="197"/>
        <v>-</v>
      </c>
      <c r="AA196" s="20" t="str">
        <f t="shared" si="198"/>
        <v>-</v>
      </c>
      <c r="AB196" s="3" t="str">
        <f t="shared" si="199"/>
        <v>-</v>
      </c>
    </row>
    <row r="197" spans="1:28" ht="12.5" x14ac:dyDescent="0.25">
      <c r="A197" s="36" t="s">
        <v>27</v>
      </c>
      <c r="B197" s="46" t="s">
        <v>205</v>
      </c>
      <c r="C197" s="499"/>
      <c r="D197" s="23"/>
      <c r="E197" s="499"/>
      <c r="F197" s="503"/>
      <c r="G197" s="30">
        <f t="shared" si="184"/>
        <v>0</v>
      </c>
      <c r="H197" s="30">
        <f t="shared" si="185"/>
        <v>0</v>
      </c>
      <c r="I197" s="95" t="str">
        <f t="shared" si="186"/>
        <v/>
      </c>
      <c r="J197" s="110"/>
      <c r="K197" s="110"/>
      <c r="L197" s="3" t="str">
        <f t="shared" si="200"/>
        <v>-</v>
      </c>
      <c r="M197" s="95" t="str">
        <f t="shared" si="201"/>
        <v/>
      </c>
      <c r="N197" s="110"/>
      <c r="O197" s="110"/>
      <c r="P197" s="3" t="str">
        <f t="shared" si="202"/>
        <v>-</v>
      </c>
      <c r="Q197" s="44"/>
      <c r="R197" s="3" t="str">
        <f t="shared" si="190"/>
        <v>-</v>
      </c>
      <c r="S197" s="3" t="str">
        <f t="shared" si="191"/>
        <v>-</v>
      </c>
      <c r="T197" s="17" t="str">
        <f t="shared" si="192"/>
        <v>-</v>
      </c>
      <c r="U197" s="20" t="str">
        <f t="shared" si="193"/>
        <v>-</v>
      </c>
      <c r="V197" s="3" t="str">
        <f t="shared" si="194"/>
        <v>-</v>
      </c>
      <c r="W197" s="3" t="str">
        <f t="shared" si="195"/>
        <v>-</v>
      </c>
      <c r="Y197" s="3" t="str">
        <f t="shared" si="196"/>
        <v>-</v>
      </c>
      <c r="Z197" s="17" t="str">
        <f t="shared" si="197"/>
        <v>-</v>
      </c>
      <c r="AA197" s="20" t="str">
        <f t="shared" si="198"/>
        <v>-</v>
      </c>
      <c r="AB197" s="3" t="str">
        <f t="shared" si="199"/>
        <v>-</v>
      </c>
    </row>
    <row r="198" spans="1:28" ht="12.5" x14ac:dyDescent="0.25">
      <c r="A198" s="36"/>
      <c r="B198" s="46"/>
      <c r="C198" s="499"/>
      <c r="D198" s="23"/>
      <c r="E198" s="499"/>
      <c r="F198" s="503"/>
      <c r="G198" s="30">
        <f t="shared" si="184"/>
        <v>0</v>
      </c>
      <c r="H198" s="30">
        <f t="shared" si="185"/>
        <v>0</v>
      </c>
      <c r="I198" s="95" t="str">
        <f t="shared" si="186"/>
        <v/>
      </c>
      <c r="J198" s="110"/>
      <c r="K198" s="110"/>
      <c r="L198" s="3" t="str">
        <f t="shared" si="200"/>
        <v>-</v>
      </c>
      <c r="M198" s="95" t="str">
        <f t="shared" si="201"/>
        <v/>
      </c>
      <c r="N198" s="110"/>
      <c r="O198" s="110"/>
      <c r="P198" s="3" t="str">
        <f t="shared" si="202"/>
        <v>-</v>
      </c>
      <c r="Q198" s="44"/>
      <c r="R198" s="3" t="str">
        <f t="shared" si="190"/>
        <v>-</v>
      </c>
      <c r="S198" s="3" t="str">
        <f t="shared" si="191"/>
        <v>-</v>
      </c>
      <c r="T198" s="17" t="str">
        <f t="shared" si="192"/>
        <v>-</v>
      </c>
      <c r="U198" s="20" t="str">
        <f t="shared" si="193"/>
        <v>-</v>
      </c>
      <c r="V198" s="3" t="str">
        <f t="shared" si="194"/>
        <v>-</v>
      </c>
      <c r="W198" s="3" t="str">
        <f t="shared" si="195"/>
        <v>-</v>
      </c>
      <c r="Y198" s="3" t="str">
        <f t="shared" si="196"/>
        <v>-</v>
      </c>
      <c r="Z198" s="17" t="str">
        <f t="shared" si="197"/>
        <v>-</v>
      </c>
      <c r="AA198" s="20" t="str">
        <f t="shared" si="198"/>
        <v>-</v>
      </c>
      <c r="AB198" s="3" t="str">
        <f t="shared" si="199"/>
        <v>-</v>
      </c>
    </row>
    <row r="199" spans="1:28" s="22" customFormat="1" ht="13" x14ac:dyDescent="0.3">
      <c r="A199" s="26">
        <v>15</v>
      </c>
      <c r="B199" s="47" t="s">
        <v>157</v>
      </c>
      <c r="C199" s="32">
        <f>ROUND(SUM(C191:C198),0)</f>
        <v>0</v>
      </c>
      <c r="D199" s="45"/>
      <c r="E199" s="32">
        <f>ROUND(SUM(E191:E198),0)</f>
        <v>0</v>
      </c>
      <c r="F199" s="48">
        <f>ROUND(SUM(F191:F198),0)</f>
        <v>0</v>
      </c>
      <c r="G199" s="32">
        <f>ROUND(SUM(G191:G198),0)</f>
        <v>0</v>
      </c>
      <c r="H199" s="32">
        <f>SUM(H191:H198)</f>
        <v>0</v>
      </c>
      <c r="I199" s="95"/>
      <c r="J199" s="27"/>
      <c r="K199" s="27"/>
      <c r="L199" s="27"/>
      <c r="M199" s="95"/>
      <c r="N199" s="27"/>
      <c r="O199" s="27"/>
      <c r="P199" s="27"/>
      <c r="R199" s="4">
        <f t="shared" ref="R199:W199" si="203">ROUND(SUM(R191:R198),0)</f>
        <v>0</v>
      </c>
      <c r="S199" s="4">
        <f t="shared" si="203"/>
        <v>0</v>
      </c>
      <c r="T199" s="18">
        <f t="shared" si="203"/>
        <v>0</v>
      </c>
      <c r="U199" s="21">
        <f t="shared" si="203"/>
        <v>0</v>
      </c>
      <c r="V199" s="4">
        <f t="shared" si="203"/>
        <v>0</v>
      </c>
      <c r="W199" s="4">
        <f t="shared" si="203"/>
        <v>0</v>
      </c>
      <c r="Y199" s="4">
        <f>ROUND(SUM(Y191:Y198),0)</f>
        <v>0</v>
      </c>
      <c r="Z199" s="18">
        <f>ROUND(SUM(Z191:Z198),0)</f>
        <v>0</v>
      </c>
      <c r="AA199" s="21">
        <f>ROUND(SUM(AA191:AA198),0)</f>
        <v>0</v>
      </c>
      <c r="AB199" s="4">
        <f>ROUND(SUM(AB191:AB198),0)</f>
        <v>0</v>
      </c>
    </row>
    <row r="200" spans="1:28" ht="12.75" customHeight="1" thickBot="1" x14ac:dyDescent="0.3">
      <c r="B200" s="1"/>
      <c r="C200" s="23"/>
      <c r="D200" s="23"/>
      <c r="E200" s="23"/>
      <c r="F200" s="33"/>
      <c r="G200" s="24"/>
      <c r="H200" s="24"/>
      <c r="I200" s="95"/>
      <c r="J200" s="27"/>
      <c r="K200" s="27"/>
      <c r="L200" s="27"/>
      <c r="M200" s="95"/>
      <c r="N200" s="27"/>
      <c r="O200" s="27"/>
      <c r="P200" s="27"/>
    </row>
    <row r="201" spans="1:28" ht="14.25" customHeight="1" thickBot="1" x14ac:dyDescent="0.35">
      <c r="A201" s="354" t="s">
        <v>162</v>
      </c>
      <c r="B201" s="360"/>
      <c r="C201" s="360"/>
      <c r="D201" s="360"/>
      <c r="E201" s="360"/>
      <c r="F201" s="360"/>
      <c r="G201" s="360"/>
      <c r="H201" s="361"/>
      <c r="I201" s="95"/>
      <c r="J201" s="27"/>
      <c r="K201" s="27"/>
      <c r="L201" s="27"/>
      <c r="M201" s="95"/>
      <c r="N201" s="27"/>
      <c r="O201" s="27"/>
      <c r="P201" s="27"/>
    </row>
    <row r="202" spans="1:28" ht="12.75" customHeight="1" x14ac:dyDescent="0.25">
      <c r="B202" s="1"/>
      <c r="C202" s="23"/>
      <c r="D202" s="23"/>
      <c r="E202" s="23"/>
      <c r="F202" s="33"/>
      <c r="G202" s="24"/>
      <c r="H202" s="24"/>
      <c r="I202" s="95"/>
      <c r="J202" s="27"/>
      <c r="K202" s="27"/>
      <c r="L202" s="27"/>
      <c r="M202" s="95"/>
      <c r="N202" s="27"/>
      <c r="O202" s="27"/>
      <c r="P202" s="27"/>
      <c r="R202" s="2" t="s">
        <v>111</v>
      </c>
      <c r="S202" s="2" t="s">
        <v>112</v>
      </c>
      <c r="T202" s="16" t="s">
        <v>113</v>
      </c>
      <c r="U202" s="19" t="s">
        <v>111</v>
      </c>
      <c r="V202" s="2" t="s">
        <v>112</v>
      </c>
      <c r="W202" s="2" t="s">
        <v>113</v>
      </c>
      <c r="Y202" s="2" t="s">
        <v>118</v>
      </c>
      <c r="Z202" s="16" t="s">
        <v>119</v>
      </c>
      <c r="AA202" s="19" t="s">
        <v>118</v>
      </c>
      <c r="AB202" s="2" t="s">
        <v>119</v>
      </c>
    </row>
    <row r="203" spans="1:28" ht="12.75" customHeight="1" x14ac:dyDescent="0.25">
      <c r="A203" s="37" t="s">
        <v>0</v>
      </c>
      <c r="B203" s="47" t="s">
        <v>108</v>
      </c>
      <c r="C203" s="508"/>
      <c r="E203" s="508"/>
      <c r="F203" s="508"/>
      <c r="G203" s="38">
        <f>E203+F203</f>
        <v>0</v>
      </c>
      <c r="H203" s="38">
        <f>C203-G203</f>
        <v>0</v>
      </c>
      <c r="I203" s="95" t="str">
        <f>IF(AND($C203="",$E203="",$F203=""),"",IF(AND(OR($C203&lt;&gt;"",$G203&lt;&gt;""),OR(J203="",K203="")),"Sélectionnez! -&gt;",""))</f>
        <v/>
      </c>
      <c r="J203" s="110"/>
      <c r="K203" s="110"/>
      <c r="L203" s="3" t="str">
        <f>IF(J203=K203,"-", "Changement de répartition")</f>
        <v>-</v>
      </c>
      <c r="M203" s="95" t="str">
        <f>IF(AND($C203="",$E203="",$F203=""),"",IF(AND(OR($C203&lt;&gt;"",$G203&lt;&gt;""),OR(N203="",O203="")),"Sélectionnez! -&gt;",""))</f>
        <v/>
      </c>
      <c r="N203" s="110"/>
      <c r="O203" s="110"/>
      <c r="P203" s="3" t="str">
        <f>IF(N203=O203,"-","Changement d'origine")</f>
        <v>-</v>
      </c>
      <c r="Q203" s="44"/>
      <c r="R203" s="4" t="str">
        <f>IF(J203="Interne",C203,"0")</f>
        <v>0</v>
      </c>
      <c r="S203" s="4" t="str">
        <f>IF(J203="Apparenté",C203,"0")</f>
        <v>0</v>
      </c>
      <c r="T203" s="18" t="str">
        <f>IF(J203="Externe",C203,"0")</f>
        <v>0</v>
      </c>
      <c r="U203" s="21" t="str">
        <f>IF(K203="Interne",G203,"0")</f>
        <v>0</v>
      </c>
      <c r="V203" s="4" t="str">
        <f>IF(K203="Apparenté",G203,"0")</f>
        <v>0</v>
      </c>
      <c r="W203" s="4" t="str">
        <f>IF(K203="Externe",G203,"0")</f>
        <v>0</v>
      </c>
      <c r="Y203" s="4" t="str">
        <f>IF($N203="Canadien",$C203,"0")</f>
        <v>0</v>
      </c>
      <c r="Z203" s="18" t="str">
        <f>IF($N203="Non-Canadien",$C203,"0")</f>
        <v>0</v>
      </c>
      <c r="AA203" s="21" t="str">
        <f>IF($O203="Canadien",$G203,"0")</f>
        <v>0</v>
      </c>
      <c r="AB203" s="4" t="str">
        <f>IF($O203="Non-Canadien",$G203,"0")</f>
        <v>0</v>
      </c>
    </row>
    <row r="204" spans="1:28" ht="30.75" customHeight="1" x14ac:dyDescent="0.25">
      <c r="A204" s="37"/>
      <c r="B204" s="239" t="s">
        <v>395</v>
      </c>
      <c r="I204" s="95"/>
      <c r="J204" s="27"/>
      <c r="K204" s="27"/>
      <c r="L204" s="27"/>
      <c r="M204" s="95"/>
      <c r="N204" s="27"/>
      <c r="O204" s="27"/>
      <c r="P204" s="27"/>
      <c r="Q204" s="44"/>
      <c r="R204" s="322"/>
      <c r="S204" s="322"/>
      <c r="T204" s="323"/>
      <c r="U204" s="324"/>
      <c r="V204" s="322"/>
      <c r="W204" s="322"/>
      <c r="Y204" s="322"/>
      <c r="Z204" s="323"/>
      <c r="AA204" s="324"/>
      <c r="AB204" s="322"/>
    </row>
    <row r="205" spans="1:28" ht="12.5" x14ac:dyDescent="0.25">
      <c r="A205" s="37" t="s">
        <v>92</v>
      </c>
      <c r="B205" s="47" t="s">
        <v>109</v>
      </c>
      <c r="C205" s="508"/>
      <c r="E205" s="108"/>
      <c r="F205" s="108"/>
      <c r="G205" s="107">
        <f>E205+F205</f>
        <v>0</v>
      </c>
      <c r="H205" s="38">
        <f>C205-G205</f>
        <v>0</v>
      </c>
      <c r="I205" s="95" t="str">
        <f>IF(AND($C205="",$E205="",$F205=""),"",IF(AND(OR($C205&lt;&gt;"",$G205&lt;&gt;""),OR(J205="",K205="")),"Sélectionnez! -&gt;",""))</f>
        <v/>
      </c>
      <c r="J205" s="110"/>
      <c r="K205" s="110"/>
      <c r="L205" s="3" t="str">
        <f>IF(J205=K205,"-", "Changement de répartition")</f>
        <v>-</v>
      </c>
      <c r="M205" s="95" t="str">
        <f>IF(AND($C205="",$E205="",$F205=""),"",IF(AND(OR($C205&lt;&gt;"",$G205&lt;&gt;""),OR(N205="",O205="")),"Sélectionnez! -&gt;",""))</f>
        <v/>
      </c>
      <c r="N205" s="110"/>
      <c r="O205" s="110"/>
      <c r="P205" s="3" t="str">
        <f>IF(N205=O205,"-","Changement d'origine")</f>
        <v>-</v>
      </c>
      <c r="Q205" s="44"/>
      <c r="R205" s="4" t="str">
        <f>IF(J205="Interne",C205,"0")</f>
        <v>0</v>
      </c>
      <c r="S205" s="4" t="str">
        <f>IF(J205="Apparenté",C205,"0")</f>
        <v>0</v>
      </c>
      <c r="T205" s="18" t="str">
        <f>IF(J205="Externe",C205,"0")</f>
        <v>0</v>
      </c>
      <c r="U205" s="21" t="str">
        <f>IF(K205="Interne",G205,"0")</f>
        <v>0</v>
      </c>
      <c r="V205" s="4" t="str">
        <f>IF(K205="Apparenté",G205,"0")</f>
        <v>0</v>
      </c>
      <c r="W205" s="4" t="str">
        <f>IF(K205="Externe",G205,"0")</f>
        <v>0</v>
      </c>
      <c r="Y205" s="4" t="str">
        <f>IF($N205="Canadien",$C205,"0")</f>
        <v>0</v>
      </c>
      <c r="Z205" s="18" t="str">
        <f>IF($N205="Non-Canadien",$C205,"0")</f>
        <v>0</v>
      </c>
      <c r="AA205" s="21" t="str">
        <f>IF($O205="Canadien",$G205,"0")</f>
        <v>0</v>
      </c>
      <c r="AB205" s="4" t="str">
        <f>IF($O205="Non-Canadien",$G205,"0")</f>
        <v>0</v>
      </c>
    </row>
    <row r="206" spans="1:28" ht="67.5" customHeight="1" thickBot="1" x14ac:dyDescent="0.3">
      <c r="A206" s="39"/>
      <c r="B206" s="238" t="s">
        <v>350</v>
      </c>
      <c r="I206" s="95"/>
      <c r="J206" s="27"/>
      <c r="K206" s="27"/>
      <c r="L206" s="27"/>
      <c r="M206" s="95"/>
      <c r="N206" s="27"/>
      <c r="O206" s="27"/>
      <c r="P206" s="27"/>
    </row>
    <row r="207" spans="1:28" ht="12" customHeight="1" thickBot="1" x14ac:dyDescent="0.3">
      <c r="J207" s="27"/>
      <c r="K207" s="27"/>
      <c r="L207" s="27"/>
      <c r="M207" s="95"/>
      <c r="N207" s="27"/>
      <c r="O207" s="27"/>
      <c r="P207" s="27"/>
      <c r="R207" s="275" t="s">
        <v>111</v>
      </c>
      <c r="S207" s="276" t="s">
        <v>112</v>
      </c>
      <c r="T207" s="277" t="s">
        <v>113</v>
      </c>
      <c r="U207" s="275" t="s">
        <v>111</v>
      </c>
      <c r="V207" s="276" t="s">
        <v>112</v>
      </c>
      <c r="W207" s="277" t="s">
        <v>113</v>
      </c>
      <c r="X207" s="119"/>
      <c r="Y207" s="275" t="s">
        <v>118</v>
      </c>
      <c r="Z207" s="277" t="s">
        <v>119</v>
      </c>
      <c r="AA207" s="275" t="s">
        <v>118</v>
      </c>
      <c r="AB207" s="277" t="s">
        <v>119</v>
      </c>
    </row>
    <row r="208" spans="1:28" s="22" customFormat="1" ht="13.5" thickBot="1" x14ac:dyDescent="0.35">
      <c r="A208" s="109"/>
      <c r="B208" s="287" t="s">
        <v>371</v>
      </c>
      <c r="C208" s="106">
        <f>ROUND(C20+C30+C39+C54+C67+C77+C89+C96+C102+C114+C129+C145+C163+C184+C199+C203+C205,0)</f>
        <v>0</v>
      </c>
      <c r="D208" s="99"/>
      <c r="E208" s="106">
        <f>ROUND(E20+E30+E39+E54+E67+E77+E89+E96+E102+E114+E129+E145+E163+E184+E199+E203+E205,0)</f>
        <v>0</v>
      </c>
      <c r="F208" s="106">
        <f>ROUND(F20+F30+F39+F54+F67+F77+F89+F96+F102+F114+F129+F145+F163+F184+F199+F203+F205,0)</f>
        <v>0</v>
      </c>
      <c r="G208" s="106">
        <f>ROUND(G20+G30+G39+G54+G67+G77+G89+G96+G102+G114+G129+G145+G163+G184+G199+G203+G205,0)</f>
        <v>0</v>
      </c>
      <c r="H208" s="106">
        <f>H20+H30+H39+H54+H67+H77+H89+H96+H102+H114+H129+H145+H163+H184+H199+H203+H205</f>
        <v>0</v>
      </c>
      <c r="J208" s="27"/>
      <c r="K208" s="27"/>
      <c r="L208" s="27"/>
      <c r="M208" s="95"/>
      <c r="N208" s="27"/>
      <c r="O208" s="27"/>
      <c r="P208" s="27"/>
      <c r="R208" s="288">
        <f t="shared" ref="R208:W208" si="204">ROUND(R205+R203+R199+R184+R163+R145+R129+R114+R102+R96+R89+R77+R67+R54+R39+R30+R20,0)</f>
        <v>0</v>
      </c>
      <c r="S208" s="289">
        <f t="shared" si="204"/>
        <v>0</v>
      </c>
      <c r="T208" s="290">
        <f t="shared" si="204"/>
        <v>0</v>
      </c>
      <c r="U208" s="288">
        <f t="shared" si="204"/>
        <v>0</v>
      </c>
      <c r="V208" s="289">
        <f t="shared" si="204"/>
        <v>0</v>
      </c>
      <c r="W208" s="291">
        <f t="shared" si="204"/>
        <v>0</v>
      </c>
      <c r="X208" s="76"/>
      <c r="Y208" s="288">
        <f>ROUND(Y205+Y203+Y199+Y184+Y163+Y145+Y129+Y114+Y102+Y96+Y89+Y77+Y67+Y54+Y39+Y30+Y20,0)</f>
        <v>0</v>
      </c>
      <c r="Z208" s="291">
        <f>ROUND(Z205+Z203+Z199+Z184+Z163+Z145+Z129+Z114+Z102+Z96+Z89+Z77+Z67+Z54+Z39+Z30+Z20,0)</f>
        <v>0</v>
      </c>
      <c r="AA208" s="288">
        <f>ROUND(AA205+AA203+AA199+AA184+AA163+AA145+AA129+AA114+AA102+AA96+AA89+AA77+AA67+AA54+AA39+AA30+AA20,0)</f>
        <v>0</v>
      </c>
      <c r="AB208" s="291">
        <f>ROUND(AB205+AB203+AB199+AB184+AB163+AB145+AB129+AB114+AB102+AB96+AB89+AB77+AB67+AB54+AB39+AB30+AB20,0)</f>
        <v>0</v>
      </c>
    </row>
    <row r="209" spans="1:28" s="22" customFormat="1" ht="13" x14ac:dyDescent="0.3">
      <c r="A209" s="248"/>
      <c r="B209" s="249"/>
      <c r="C209" s="237"/>
      <c r="D209" s="237"/>
      <c r="E209" s="237"/>
      <c r="F209" s="237"/>
      <c r="G209" s="237"/>
      <c r="H209" s="237"/>
      <c r="J209" s="27"/>
      <c r="K209" s="27"/>
      <c r="L209" s="27"/>
      <c r="M209" s="95"/>
      <c r="N209" s="27"/>
      <c r="O209" s="27"/>
      <c r="P209" s="27"/>
      <c r="R209" s="247"/>
      <c r="S209" s="247"/>
      <c r="T209" s="247"/>
      <c r="U209" s="247"/>
      <c r="V209" s="247"/>
      <c r="W209" s="247"/>
      <c r="X209" s="76"/>
      <c r="Y209" s="247"/>
      <c r="Z209" s="247"/>
      <c r="AA209" s="247"/>
      <c r="AB209" s="247"/>
    </row>
    <row r="210" spans="1:28" ht="13" x14ac:dyDescent="0.25">
      <c r="A210" s="37" t="s">
        <v>4</v>
      </c>
      <c r="B210" s="293" t="s">
        <v>374</v>
      </c>
      <c r="C210" s="509"/>
      <c r="E210" s="108"/>
      <c r="F210" s="250"/>
      <c r="G210" s="108">
        <f>C210</f>
        <v>0</v>
      </c>
      <c r="H210" s="107"/>
      <c r="I210" s="95"/>
      <c r="J210" s="27"/>
      <c r="K210" s="27"/>
      <c r="L210" s="27"/>
      <c r="M210" s="95"/>
      <c r="N210" s="27"/>
      <c r="O210" s="27"/>
      <c r="P210" s="27"/>
      <c r="Y210" s="9"/>
      <c r="Z210" s="9"/>
      <c r="AA210" s="9"/>
      <c r="AB210" s="9"/>
    </row>
    <row r="211" spans="1:28" ht="13" x14ac:dyDescent="0.25">
      <c r="A211" s="292"/>
      <c r="B211" s="51"/>
      <c r="C211" s="9"/>
      <c r="G211" s="34"/>
      <c r="I211" s="95"/>
      <c r="J211" s="27"/>
      <c r="K211" s="27"/>
      <c r="L211" s="27"/>
      <c r="M211" s="95"/>
      <c r="N211" s="27"/>
      <c r="O211" s="27"/>
      <c r="P211" s="27"/>
      <c r="Y211" s="9"/>
      <c r="Z211" s="9"/>
      <c r="AA211" s="9"/>
      <c r="AB211" s="9"/>
    </row>
    <row r="212" spans="1:28" ht="13" x14ac:dyDescent="0.3">
      <c r="A212" s="109"/>
      <c r="B212" s="287" t="s">
        <v>379</v>
      </c>
      <c r="C212" s="106">
        <f>C208+C210</f>
        <v>0</v>
      </c>
      <c r="D212" s="99"/>
      <c r="E212" s="106">
        <f>E208+E210</f>
        <v>0</v>
      </c>
      <c r="F212" s="106">
        <f>F208+F210</f>
        <v>0</v>
      </c>
      <c r="G212" s="106">
        <f>G208+G210</f>
        <v>0</v>
      </c>
      <c r="H212" s="106">
        <f>H208+H210</f>
        <v>0</v>
      </c>
      <c r="I212" s="95"/>
      <c r="J212" s="27"/>
      <c r="K212" s="27"/>
      <c r="L212" s="27"/>
      <c r="M212" s="95"/>
      <c r="N212" s="27"/>
      <c r="O212" s="27"/>
      <c r="P212" s="27"/>
      <c r="Y212" s="9"/>
      <c r="Z212" s="9"/>
      <c r="AA212" s="9"/>
      <c r="AB212" s="9"/>
    </row>
    <row r="213" spans="1:28" ht="12" customHeight="1" x14ac:dyDescent="0.25">
      <c r="J213" s="27"/>
      <c r="K213" s="27"/>
      <c r="L213" s="27"/>
      <c r="M213" s="95"/>
      <c r="N213" s="27"/>
      <c r="O213" s="27"/>
      <c r="P213" s="27"/>
    </row>
    <row r="214" spans="1:28" ht="11.25" customHeight="1" x14ac:dyDescent="0.25">
      <c r="A214" s="340" t="s">
        <v>315</v>
      </c>
      <c r="B214" s="341"/>
      <c r="C214" s="341"/>
      <c r="D214" s="341"/>
      <c r="E214" s="341"/>
      <c r="F214" s="341"/>
      <c r="G214" s="341"/>
      <c r="H214" s="341"/>
      <c r="I214" s="341"/>
      <c r="J214" s="341"/>
      <c r="K214" s="341"/>
      <c r="L214" s="341"/>
      <c r="M214" s="341"/>
      <c r="N214" s="341"/>
      <c r="O214" s="341"/>
      <c r="P214" s="342"/>
      <c r="Q214" s="44"/>
      <c r="R214" s="44"/>
      <c r="S214" s="44"/>
      <c r="T214" s="44"/>
      <c r="U214" s="44"/>
      <c r="V214" s="44"/>
      <c r="W214" s="44"/>
      <c r="Y214" s="44"/>
      <c r="Z214" s="44"/>
      <c r="AA214" s="44"/>
      <c r="AB214" s="44"/>
    </row>
    <row r="215" spans="1:28" ht="12" customHeight="1" thickBot="1" x14ac:dyDescent="0.3">
      <c r="B215" s="43"/>
      <c r="J215" s="27"/>
      <c r="K215" s="27"/>
      <c r="L215" s="27"/>
      <c r="M215" s="95"/>
      <c r="N215" s="27"/>
      <c r="O215" s="27"/>
      <c r="P215" s="27"/>
    </row>
    <row r="216" spans="1:28" ht="22.5" customHeight="1" thickBot="1" x14ac:dyDescent="0.3">
      <c r="B216" s="343" t="s">
        <v>406</v>
      </c>
      <c r="C216" s="344"/>
      <c r="D216" s="327"/>
      <c r="E216" s="327"/>
      <c r="F216" s="327"/>
      <c r="G216" s="327"/>
      <c r="H216" s="328"/>
      <c r="I216" s="12"/>
      <c r="J216" s="27"/>
      <c r="K216" s="27"/>
      <c r="L216" s="27"/>
      <c r="M216" s="95"/>
      <c r="N216" s="27"/>
      <c r="O216" s="27"/>
      <c r="P216" s="27"/>
      <c r="U216" s="12"/>
      <c r="V216" s="12"/>
      <c r="W216" s="12"/>
      <c r="X216" s="12"/>
      <c r="Y216" s="9"/>
      <c r="Z216" s="9"/>
      <c r="AA216" s="9"/>
      <c r="AB216" s="9"/>
    </row>
    <row r="217" spans="1:28" ht="43.5" customHeight="1" x14ac:dyDescent="0.25">
      <c r="B217" s="251" t="s">
        <v>361</v>
      </c>
      <c r="C217" s="309" t="s">
        <v>383</v>
      </c>
      <c r="D217" s="234"/>
      <c r="E217" s="261"/>
      <c r="F217" s="261"/>
      <c r="G217" s="313" t="s">
        <v>380</v>
      </c>
      <c r="H217" s="316" t="s">
        <v>381</v>
      </c>
      <c r="J217" s="27"/>
      <c r="K217" s="27"/>
      <c r="L217" s="27"/>
      <c r="M217" s="95"/>
      <c r="N217" s="27"/>
      <c r="O217" s="27"/>
      <c r="P217" s="27"/>
      <c r="V217" s="12"/>
      <c r="W217" s="12"/>
      <c r="X217" s="12"/>
      <c r="Z217" s="9"/>
      <c r="AA217" s="9"/>
      <c r="AB217" s="9"/>
    </row>
    <row r="218" spans="1:28" ht="12.75" customHeight="1" x14ac:dyDescent="0.25">
      <c r="B218" s="510" t="s">
        <v>362</v>
      </c>
      <c r="C218" s="511"/>
      <c r="D218" s="35"/>
      <c r="E218" s="35"/>
      <c r="F218" s="9"/>
      <c r="G218" s="514">
        <f>E218+F218</f>
        <v>0</v>
      </c>
      <c r="H218" s="297">
        <f>C218-G218</f>
        <v>0</v>
      </c>
      <c r="J218" s="27"/>
      <c r="K218" s="27"/>
      <c r="L218" s="27"/>
      <c r="M218" s="95"/>
      <c r="N218" s="27"/>
      <c r="O218" s="27"/>
      <c r="P218" s="27"/>
      <c r="V218" s="12"/>
      <c r="W218" s="12"/>
      <c r="X218" s="12"/>
      <c r="Z218" s="9"/>
      <c r="AA218" s="9"/>
      <c r="AB218" s="9"/>
    </row>
    <row r="219" spans="1:28" ht="12.75" customHeight="1" thickBot="1" x14ac:dyDescent="0.3">
      <c r="B219" s="512" t="s">
        <v>362</v>
      </c>
      <c r="C219" s="513"/>
      <c r="D219" s="35"/>
      <c r="E219" s="35"/>
      <c r="F219" s="9"/>
      <c r="G219" s="515">
        <f>E219+F219</f>
        <v>0</v>
      </c>
      <c r="H219" s="298">
        <f>C219-G219</f>
        <v>0</v>
      </c>
      <c r="J219" s="27"/>
      <c r="K219" s="27"/>
      <c r="L219" s="27"/>
      <c r="M219" s="95"/>
      <c r="N219" s="27"/>
      <c r="O219" s="27"/>
      <c r="P219" s="27"/>
      <c r="V219" s="12"/>
      <c r="W219" s="12"/>
      <c r="X219" s="12"/>
      <c r="Z219" s="9"/>
      <c r="AA219" s="9"/>
      <c r="AB219" s="9"/>
    </row>
    <row r="220" spans="1:28" ht="12.75" customHeight="1" thickBot="1" x14ac:dyDescent="0.35">
      <c r="A220" s="9"/>
      <c r="B220" s="253" t="s">
        <v>408</v>
      </c>
      <c r="C220" s="252">
        <f>C218+C219</f>
        <v>0</v>
      </c>
      <c r="D220" s="237"/>
      <c r="E220" s="237"/>
      <c r="F220" s="237"/>
      <c r="G220" s="279">
        <f>G218+G219</f>
        <v>0</v>
      </c>
      <c r="H220" s="296">
        <f>H218+H219</f>
        <v>0</v>
      </c>
      <c r="J220" s="27"/>
      <c r="K220" s="27"/>
      <c r="L220" s="27"/>
      <c r="M220" s="95"/>
      <c r="N220" s="27"/>
      <c r="O220" s="27"/>
      <c r="P220" s="27"/>
    </row>
    <row r="221" spans="1:28" ht="12" customHeight="1" x14ac:dyDescent="0.25">
      <c r="J221" s="27"/>
      <c r="K221" s="27"/>
      <c r="L221" s="27"/>
      <c r="M221" s="95"/>
      <c r="N221" s="27"/>
      <c r="O221" s="27"/>
      <c r="P221" s="27"/>
    </row>
    <row r="222" spans="1:28" ht="12" customHeight="1" x14ac:dyDescent="0.3">
      <c r="B222" s="304" t="s">
        <v>409</v>
      </c>
      <c r="C222" s="106">
        <f>C212+C220</f>
        <v>0</v>
      </c>
      <c r="D222" s="295"/>
      <c r="E222" s="237"/>
      <c r="F222" s="237"/>
      <c r="G222" s="106">
        <f>G212+G220</f>
        <v>0</v>
      </c>
      <c r="H222" s="106">
        <f>H212+H220</f>
        <v>0</v>
      </c>
      <c r="J222" s="27"/>
      <c r="K222" s="27"/>
      <c r="L222" s="27"/>
      <c r="M222" s="95"/>
      <c r="N222" s="27"/>
      <c r="O222" s="27"/>
      <c r="P222" s="27"/>
    </row>
    <row r="223" spans="1:28" ht="12" customHeight="1" x14ac:dyDescent="0.25">
      <c r="G223" s="299"/>
    </row>
    <row r="256" spans="10:15" ht="12" hidden="1" customHeight="1" x14ac:dyDescent="0.25">
      <c r="J256" s="13" t="s">
        <v>111</v>
      </c>
      <c r="K256" s="13" t="s">
        <v>111</v>
      </c>
      <c r="N256" s="13" t="s">
        <v>118</v>
      </c>
      <c r="O256" s="13" t="s">
        <v>118</v>
      </c>
    </row>
    <row r="257" spans="10:15" ht="12" hidden="1" customHeight="1" x14ac:dyDescent="0.25">
      <c r="J257" s="13" t="s">
        <v>112</v>
      </c>
      <c r="K257" s="13" t="s">
        <v>112</v>
      </c>
      <c r="N257" s="13" t="s">
        <v>119</v>
      </c>
      <c r="O257" s="13" t="s">
        <v>119</v>
      </c>
    </row>
    <row r="258" spans="10:15" ht="12" hidden="1" customHeight="1" x14ac:dyDescent="0.25">
      <c r="J258" s="13" t="s">
        <v>113</v>
      </c>
      <c r="K258" s="13" t="s">
        <v>113</v>
      </c>
      <c r="N258" s="13" t="s">
        <v>377</v>
      </c>
      <c r="O258" s="13" t="s">
        <v>378</v>
      </c>
    </row>
    <row r="259" spans="10:15" ht="12" hidden="1" customHeight="1" x14ac:dyDescent="0.25">
      <c r="J259" s="13" t="s">
        <v>377</v>
      </c>
      <c r="K259" s="13" t="s">
        <v>378</v>
      </c>
    </row>
  </sheetData>
  <sheetProtection algorithmName="SHA-512" hashValue="MnfefxBXmPTVSydbrTKJQEQtTSbmNy8EsouX+3dPS2/kqwSX1zOTJScR0m/0Xou1ZXC5Vlhs1+ea0NuWDRBOVw==" saltValue="LPClUv01qDUe43gtwKsIBQ==" spinCount="100000" sheet="1" objects="1" scenarios="1" insertRows="0"/>
  <mergeCells count="46">
    <mergeCell ref="R10:W10"/>
    <mergeCell ref="Y10:AB10"/>
    <mergeCell ref="R11:T11"/>
    <mergeCell ref="U11:W11"/>
    <mergeCell ref="Y11:Z11"/>
    <mergeCell ref="AA11:AB11"/>
    <mergeCell ref="B165:H165"/>
    <mergeCell ref="A166:P166"/>
    <mergeCell ref="R14:W14"/>
    <mergeCell ref="A33:P33"/>
    <mergeCell ref="B194:P194"/>
    <mergeCell ref="B79:H79"/>
    <mergeCell ref="B98:H98"/>
    <mergeCell ref="B91:H91"/>
    <mergeCell ref="A190:P190"/>
    <mergeCell ref="B104:H104"/>
    <mergeCell ref="A116:H116"/>
    <mergeCell ref="Y14:AB14"/>
    <mergeCell ref="U15:W15"/>
    <mergeCell ref="R15:T15"/>
    <mergeCell ref="B69:H69"/>
    <mergeCell ref="B32:H32"/>
    <mergeCell ref="B43:H43"/>
    <mergeCell ref="B56:H56"/>
    <mergeCell ref="Y15:Z15"/>
    <mergeCell ref="AA15:AB15"/>
    <mergeCell ref="B22:H22"/>
    <mergeCell ref="A41:H41"/>
    <mergeCell ref="A23:P23"/>
    <mergeCell ref="A42:P42"/>
    <mergeCell ref="A214:P214"/>
    <mergeCell ref="B216:H216"/>
    <mergeCell ref="A11:P11"/>
    <mergeCell ref="A18:P18"/>
    <mergeCell ref="A10:P10"/>
    <mergeCell ref="B16:H16"/>
    <mergeCell ref="A14:H14"/>
    <mergeCell ref="B118:H118"/>
    <mergeCell ref="A187:H187"/>
    <mergeCell ref="B189:H189"/>
    <mergeCell ref="A119:P119"/>
    <mergeCell ref="A152:P152"/>
    <mergeCell ref="A149:H149"/>
    <mergeCell ref="B131:H131"/>
    <mergeCell ref="A201:H201"/>
    <mergeCell ref="B151:H151"/>
  </mergeCells>
  <phoneticPr fontId="0" type="noConversion"/>
  <dataValidations count="5">
    <dataValidation type="whole" allowBlank="1" showInputMessage="1" showErrorMessage="1" promptTitle="Imprévus" prompt="Voir la note dans la boîte bleue sous &quot;Imprévus&quot;." sqref="E205:G205" xr:uid="{00000000-0002-0000-0200-000002000000}">
      <formula1>0</formula1>
      <formula2>0</formula2>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Externe ou Pas au devis" sqref="J17 J205 J24:J29 J34:J38 J44 J46:J53 J57:J66 J70:J76 J80:J88 J92:J95 J99:J101 J105:J113 J120:J128 J132:J144 J153:J162 J167:J183 J191:J193 J195:J198 J203 J19" xr:uid="{00D3D8F5-C2D4-4811-8536-8E92A254C40E}">
      <formula1>$J$256:$J$259</formula1>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Externe ou Pas de coût" sqref="K17 K19 K24:K29 K34:K38 K44 K46:K53 K57:K66 K70:K76 K80:K88 K92:K95 K99:K101 K105:K113 K120:K128 K132:K144 K153:K162 K167:K183 K191:K193 K195:K198 K203 K205" xr:uid="{A8091149-13A5-4D21-ABB5-ED57D9B5F1FC}">
      <formula1>$K$256:$K$259</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au devis" sqref="N17 N19 N24:N29 N34:N38 N44 N46:N53 N57:N66 N70:N76 N80:N88 N92:N95 N99:N101 N105:N113 N120:N128 N132:N144 N153:N162 N167:N183 N191:N193 N195:N198 N203 N205" xr:uid="{70E86C52-C75C-47CC-8CD8-8B48EB00DF96}">
      <formula1>$N$256:$N$258</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de coût" sqref="O17 O19 O24:O29 O34:O38 O44 O46:O53 O57:O66 O70:O76 O80:O88 O92:O95 O99:O101 O105:O113 O120:O128 O132:O144 O153:O162 O167:O183 O191:O193 O195:O198 O203 O205" xr:uid="{E2E401A3-E1B4-449B-8140-9C1E8250945B}">
      <formula1>$O$256:$O$258</formula1>
    </dataValidation>
  </dataValidations>
  <pageMargins left="0.55118110236220474" right="0.55118110236220474" top="1.1811023622047245" bottom="0.98425196850393704" header="0.51181102362204722" footer="0.51181102362204722"/>
  <pageSetup scale="52" fitToHeight="8"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80"/>
  <sheetViews>
    <sheetView showGridLines="0" zoomScale="70" zoomScaleNormal="70" workbookViewId="0">
      <selection activeCell="F4" sqref="F4"/>
    </sheetView>
  </sheetViews>
  <sheetFormatPr defaultColWidth="11.453125" defaultRowHeight="11.5" x14ac:dyDescent="0.25"/>
  <cols>
    <col min="1" max="1" width="8.7265625" style="65" customWidth="1"/>
    <col min="2" max="2" width="45.453125" style="65" customWidth="1"/>
    <col min="3" max="3" width="12.453125" style="65" customWidth="1"/>
    <col min="4" max="4" width="32.7265625" style="65" customWidth="1"/>
    <col min="5" max="5" width="95.54296875" style="65" customWidth="1"/>
    <col min="6" max="6" width="11.81640625" style="65" customWidth="1"/>
    <col min="7" max="10" width="9.7265625" style="65" customWidth="1"/>
    <col min="11" max="11" width="10.1796875" style="65" customWidth="1"/>
    <col min="12" max="16384" width="11.453125" style="65"/>
  </cols>
  <sheetData>
    <row r="1" spans="1:5" x14ac:dyDescent="0.25">
      <c r="A1" s="175"/>
      <c r="B1" s="175"/>
      <c r="C1" s="175"/>
      <c r="D1" s="175"/>
      <c r="E1" s="175"/>
    </row>
    <row r="2" spans="1:5" ht="13" x14ac:dyDescent="0.3">
      <c r="E2" s="71" t="s">
        <v>402</v>
      </c>
    </row>
    <row r="3" spans="1:5" ht="13" x14ac:dyDescent="0.3">
      <c r="E3" s="71" t="s">
        <v>403</v>
      </c>
    </row>
    <row r="4" spans="1:5" ht="11.5" customHeight="1" x14ac:dyDescent="0.25">
      <c r="E4" s="171" t="s">
        <v>310</v>
      </c>
    </row>
    <row r="5" spans="1:5" ht="11.5" customHeight="1" x14ac:dyDescent="0.25"/>
    <row r="6" spans="1:5" ht="11.5" customHeight="1" x14ac:dyDescent="0.25"/>
    <row r="7" spans="1:5" ht="11.5" customHeight="1" x14ac:dyDescent="0.25"/>
    <row r="8" spans="1:5" s="9" customFormat="1" ht="15.75" customHeight="1" x14ac:dyDescent="0.25">
      <c r="B8" s="171" t="s">
        <v>370</v>
      </c>
      <c r="C8" s="117" t="str">
        <f>'Détail des coûts'!G4</f>
        <v>-</v>
      </c>
      <c r="D8" s="117"/>
      <c r="E8" s="87"/>
    </row>
    <row r="9" spans="1:5" s="9" customFormat="1" ht="15.75" customHeight="1" x14ac:dyDescent="0.25">
      <c r="B9" s="171" t="s">
        <v>254</v>
      </c>
      <c r="C9" s="117" t="str">
        <f>'Détail des coûts'!G5</f>
        <v>-</v>
      </c>
      <c r="D9" s="117"/>
      <c r="E9" s="87"/>
    </row>
    <row r="10" spans="1:5" s="9" customFormat="1" ht="15.75" customHeight="1" x14ac:dyDescent="0.25">
      <c r="B10" s="171" t="s">
        <v>255</v>
      </c>
      <c r="C10" s="117" t="str">
        <f>'Détail des coûts'!G6</f>
        <v>-</v>
      </c>
      <c r="D10" s="117"/>
      <c r="E10" s="87"/>
    </row>
    <row r="11" spans="1:5" s="9" customFormat="1" ht="15.75" customHeight="1" x14ac:dyDescent="0.25">
      <c r="B11" s="171" t="s">
        <v>93</v>
      </c>
      <c r="C11" s="117" t="str">
        <f>'Détail des coûts'!G7</f>
        <v>-</v>
      </c>
      <c r="D11" s="117"/>
      <c r="E11" s="87"/>
    </row>
    <row r="12" spans="1:5" s="1" customFormat="1" ht="15.75" customHeight="1" x14ac:dyDescent="0.25">
      <c r="A12" s="67"/>
      <c r="B12" s="51" t="s">
        <v>1</v>
      </c>
      <c r="C12" s="51"/>
      <c r="D12" s="68"/>
    </row>
    <row r="13" spans="1:5" s="9" customFormat="1" ht="13" x14ac:dyDescent="0.3">
      <c r="A13" s="22" t="s">
        <v>314</v>
      </c>
      <c r="C13" s="22"/>
      <c r="D13" s="70"/>
    </row>
    <row r="14" spans="1:5" s="1" customFormat="1" x14ac:dyDescent="0.25"/>
    <row r="15" spans="1:5" s="184" customFormat="1" ht="23" x14ac:dyDescent="0.25">
      <c r="A15" s="182" t="s">
        <v>94</v>
      </c>
      <c r="B15" s="182" t="s">
        <v>2</v>
      </c>
      <c r="C15" s="183" t="s">
        <v>163</v>
      </c>
      <c r="D15" s="183" t="s">
        <v>360</v>
      </c>
      <c r="E15" s="183" t="s">
        <v>164</v>
      </c>
    </row>
    <row r="16" spans="1:5" s="69" customFormat="1" ht="15" customHeight="1" x14ac:dyDescent="0.25">
      <c r="A16" s="516"/>
      <c r="B16" s="517"/>
      <c r="C16" s="518"/>
      <c r="D16" s="519"/>
      <c r="E16" s="517"/>
    </row>
    <row r="17" spans="1:5" s="69" customFormat="1" ht="15" customHeight="1" x14ac:dyDescent="0.25">
      <c r="A17" s="516"/>
      <c r="B17" s="517"/>
      <c r="C17" s="518"/>
      <c r="D17" s="519"/>
      <c r="E17" s="517"/>
    </row>
    <row r="18" spans="1:5" s="69" customFormat="1" ht="15" customHeight="1" x14ac:dyDescent="0.25">
      <c r="A18" s="516"/>
      <c r="B18" s="517"/>
      <c r="C18" s="518"/>
      <c r="D18" s="519"/>
      <c r="E18" s="517"/>
    </row>
    <row r="19" spans="1:5" s="69" customFormat="1" ht="15" customHeight="1" x14ac:dyDescent="0.25">
      <c r="A19" s="516"/>
      <c r="B19" s="517"/>
      <c r="C19" s="518"/>
      <c r="D19" s="519"/>
      <c r="E19" s="517"/>
    </row>
    <row r="20" spans="1:5" s="69" customFormat="1" ht="15" customHeight="1" x14ac:dyDescent="0.25">
      <c r="A20" s="516"/>
      <c r="B20" s="517"/>
      <c r="C20" s="518"/>
      <c r="D20" s="519"/>
      <c r="E20" s="517"/>
    </row>
    <row r="21" spans="1:5" s="69" customFormat="1" ht="15" customHeight="1" x14ac:dyDescent="0.25">
      <c r="A21" s="516"/>
      <c r="B21" s="517"/>
      <c r="C21" s="518"/>
      <c r="D21" s="519"/>
      <c r="E21" s="517"/>
    </row>
    <row r="22" spans="1:5" s="69" customFormat="1" ht="15" customHeight="1" x14ac:dyDescent="0.25">
      <c r="A22" s="516"/>
      <c r="B22" s="517"/>
      <c r="C22" s="518"/>
      <c r="D22" s="519"/>
      <c r="E22" s="517"/>
    </row>
    <row r="23" spans="1:5" s="69" customFormat="1" ht="15" customHeight="1" x14ac:dyDescent="0.25">
      <c r="A23" s="516"/>
      <c r="B23" s="517"/>
      <c r="C23" s="518"/>
      <c r="D23" s="519"/>
      <c r="E23" s="517"/>
    </row>
    <row r="24" spans="1:5" s="69" customFormat="1" ht="15" customHeight="1" x14ac:dyDescent="0.25">
      <c r="A24" s="516"/>
      <c r="B24" s="517"/>
      <c r="C24" s="518"/>
      <c r="D24" s="519"/>
      <c r="E24" s="517"/>
    </row>
    <row r="25" spans="1:5" s="69" customFormat="1" ht="15" customHeight="1" x14ac:dyDescent="0.25">
      <c r="A25" s="516"/>
      <c r="B25" s="517"/>
      <c r="C25" s="518"/>
      <c r="D25" s="519"/>
      <c r="E25" s="517"/>
    </row>
    <row r="26" spans="1:5" s="69" customFormat="1" ht="15" customHeight="1" x14ac:dyDescent="0.25">
      <c r="A26" s="516"/>
      <c r="B26" s="517"/>
      <c r="C26" s="518"/>
      <c r="D26" s="519"/>
      <c r="E26" s="517"/>
    </row>
    <row r="27" spans="1:5" s="69" customFormat="1" ht="15" customHeight="1" x14ac:dyDescent="0.25">
      <c r="A27" s="516"/>
      <c r="B27" s="517"/>
      <c r="C27" s="518"/>
      <c r="D27" s="519"/>
      <c r="E27" s="517"/>
    </row>
    <row r="28" spans="1:5" s="69" customFormat="1" ht="15" customHeight="1" x14ac:dyDescent="0.25">
      <c r="A28" s="516"/>
      <c r="B28" s="517"/>
      <c r="C28" s="518"/>
      <c r="D28" s="519"/>
      <c r="E28" s="517"/>
    </row>
    <row r="29" spans="1:5" s="69" customFormat="1" ht="15" customHeight="1" x14ac:dyDescent="0.25">
      <c r="A29" s="516"/>
      <c r="B29" s="517"/>
      <c r="C29" s="518"/>
      <c r="D29" s="519"/>
      <c r="E29" s="517"/>
    </row>
    <row r="30" spans="1:5" s="69" customFormat="1" ht="15" customHeight="1" x14ac:dyDescent="0.25">
      <c r="A30" s="516"/>
      <c r="B30" s="517"/>
      <c r="C30" s="518"/>
      <c r="D30" s="519"/>
      <c r="E30" s="517"/>
    </row>
    <row r="31" spans="1:5" s="69" customFormat="1" ht="15" customHeight="1" x14ac:dyDescent="0.25">
      <c r="A31" s="516"/>
      <c r="B31" s="517"/>
      <c r="C31" s="520"/>
      <c r="D31" s="519"/>
      <c r="E31" s="517"/>
    </row>
    <row r="32" spans="1:5" s="69" customFormat="1" ht="15" customHeight="1" x14ac:dyDescent="0.25">
      <c r="A32" s="516"/>
      <c r="B32" s="517"/>
      <c r="C32" s="520"/>
      <c r="D32" s="519"/>
      <c r="E32" s="517"/>
    </row>
    <row r="33" spans="1:5" s="69" customFormat="1" ht="15" customHeight="1" x14ac:dyDescent="0.25">
      <c r="A33" s="516"/>
      <c r="B33" s="517"/>
      <c r="C33" s="520"/>
      <c r="D33" s="519"/>
      <c r="E33" s="517"/>
    </row>
    <row r="34" spans="1:5" s="69" customFormat="1" ht="15" customHeight="1" x14ac:dyDescent="0.25">
      <c r="A34" s="516"/>
      <c r="B34" s="517"/>
      <c r="C34" s="520"/>
      <c r="D34" s="519"/>
      <c r="E34" s="517"/>
    </row>
    <row r="35" spans="1:5" s="69" customFormat="1" ht="15" customHeight="1" x14ac:dyDescent="0.25">
      <c r="A35" s="516"/>
      <c r="B35" s="517"/>
      <c r="C35" s="520"/>
      <c r="D35" s="519"/>
      <c r="E35" s="517"/>
    </row>
    <row r="36" spans="1:5" s="69" customFormat="1" ht="15" customHeight="1" x14ac:dyDescent="0.25">
      <c r="A36" s="516"/>
      <c r="B36" s="517"/>
      <c r="C36" s="520"/>
      <c r="D36" s="519"/>
      <c r="E36" s="517"/>
    </row>
    <row r="37" spans="1:5" s="69" customFormat="1" ht="15" customHeight="1" x14ac:dyDescent="0.25">
      <c r="A37" s="516"/>
      <c r="B37" s="517"/>
      <c r="C37" s="520"/>
      <c r="D37" s="519"/>
      <c r="E37" s="517"/>
    </row>
    <row r="38" spans="1:5" s="69" customFormat="1" ht="15" customHeight="1" x14ac:dyDescent="0.25">
      <c r="A38" s="516"/>
      <c r="B38" s="517"/>
      <c r="C38" s="520"/>
      <c r="D38" s="519"/>
      <c r="E38" s="517"/>
    </row>
    <row r="39" spans="1:5" s="69" customFormat="1" ht="15" customHeight="1" x14ac:dyDescent="0.25">
      <c r="A39" s="516"/>
      <c r="B39" s="517"/>
      <c r="C39" s="520"/>
      <c r="D39" s="519"/>
      <c r="E39" s="517"/>
    </row>
    <row r="40" spans="1:5" s="69" customFormat="1" ht="15" customHeight="1" x14ac:dyDescent="0.25">
      <c r="A40" s="516"/>
      <c r="B40" s="517"/>
      <c r="C40" s="520"/>
      <c r="D40" s="519"/>
      <c r="E40" s="517"/>
    </row>
    <row r="41" spans="1:5" s="69" customFormat="1" ht="15" customHeight="1" x14ac:dyDescent="0.25">
      <c r="A41" s="516"/>
      <c r="B41" s="517"/>
      <c r="C41" s="520"/>
      <c r="D41" s="519"/>
      <c r="E41" s="517"/>
    </row>
    <row r="42" spans="1:5" s="69" customFormat="1" ht="15" customHeight="1" x14ac:dyDescent="0.25">
      <c r="A42" s="516"/>
      <c r="B42" s="517"/>
      <c r="C42" s="520"/>
      <c r="D42" s="519"/>
      <c r="E42" s="517"/>
    </row>
    <row r="43" spans="1:5" s="69" customFormat="1" ht="15" customHeight="1" x14ac:dyDescent="0.25">
      <c r="A43" s="516"/>
      <c r="B43" s="517"/>
      <c r="C43" s="520"/>
      <c r="D43" s="519"/>
      <c r="E43" s="517"/>
    </row>
    <row r="44" spans="1:5" s="69" customFormat="1" ht="15" customHeight="1" x14ac:dyDescent="0.25">
      <c r="A44" s="516"/>
      <c r="B44" s="517"/>
      <c r="C44" s="520"/>
      <c r="D44" s="519"/>
      <c r="E44" s="517"/>
    </row>
    <row r="45" spans="1:5" s="69" customFormat="1" ht="15" customHeight="1" x14ac:dyDescent="0.25">
      <c r="A45" s="516"/>
      <c r="B45" s="517"/>
      <c r="C45" s="520"/>
      <c r="D45" s="519"/>
      <c r="E45" s="517"/>
    </row>
    <row r="46" spans="1:5" s="69" customFormat="1" ht="15" customHeight="1" x14ac:dyDescent="0.25">
      <c r="A46" s="516"/>
      <c r="B46" s="517"/>
      <c r="C46" s="520"/>
      <c r="D46" s="519"/>
      <c r="E46" s="517"/>
    </row>
    <row r="47" spans="1:5" s="69" customFormat="1" ht="15" customHeight="1" x14ac:dyDescent="0.25">
      <c r="A47" s="516"/>
      <c r="B47" s="517"/>
      <c r="C47" s="520"/>
      <c r="D47" s="519"/>
      <c r="E47" s="517"/>
    </row>
    <row r="48" spans="1:5" s="69" customFormat="1" ht="15" customHeight="1" x14ac:dyDescent="0.25">
      <c r="A48" s="516"/>
      <c r="B48" s="517"/>
      <c r="C48" s="520"/>
      <c r="D48" s="519"/>
      <c r="E48" s="517"/>
    </row>
    <row r="70" spans="4:5" hidden="1" x14ac:dyDescent="0.25">
      <c r="E70" s="66"/>
    </row>
    <row r="71" spans="4:5" hidden="1" x14ac:dyDescent="0.25">
      <c r="D71" s="66" t="s">
        <v>166</v>
      </c>
    </row>
    <row r="72" spans="4:5" hidden="1" x14ac:dyDescent="0.25">
      <c r="D72" s="66" t="s">
        <v>167</v>
      </c>
    </row>
    <row r="73" spans="4:5" hidden="1" x14ac:dyDescent="0.25">
      <c r="D73" s="66" t="s">
        <v>168</v>
      </c>
    </row>
    <row r="74" spans="4:5" hidden="1" x14ac:dyDescent="0.25">
      <c r="D74" s="66" t="s">
        <v>169</v>
      </c>
    </row>
    <row r="75" spans="4:5" hidden="1" x14ac:dyDescent="0.25">
      <c r="D75" s="66" t="s">
        <v>170</v>
      </c>
    </row>
    <row r="76" spans="4:5" hidden="1" x14ac:dyDescent="0.25">
      <c r="D76" s="66" t="s">
        <v>171</v>
      </c>
    </row>
    <row r="77" spans="4:5" hidden="1" x14ac:dyDescent="0.25">
      <c r="D77" s="66" t="s">
        <v>172</v>
      </c>
    </row>
    <row r="78" spans="4:5" hidden="1" x14ac:dyDescent="0.25">
      <c r="D78" s="66" t="s">
        <v>173</v>
      </c>
    </row>
    <row r="79" spans="4:5" x14ac:dyDescent="0.25">
      <c r="E79" s="66"/>
    </row>
    <row r="80" spans="4:5" x14ac:dyDescent="0.25">
      <c r="E80" s="66"/>
    </row>
  </sheetData>
  <sheetProtection algorithmName="SHA-512" hashValue="+oDY8ogGXxQo+vU8E6m27SHysZNMk/bp2GcC4oAbpkLkDrmXtgySamnQKTa1uE2ABrpeySEUy7eX2SG4OMmBZw==" saltValue="AMwgNIXufznQUwMaP4gpgw==" spinCount="100000" sheet="1" insertRows="0" selectLockedCells="1"/>
  <phoneticPr fontId="5" type="noConversion"/>
  <dataValidations count="2">
    <dataValidation type="list" allowBlank="1" showInputMessage="1" showErrorMessage="1" sqref="D17:D30" xr:uid="{00000000-0002-0000-0400-000000000000}">
      <formula1>$D$70:$D$70</formula1>
    </dataValidation>
    <dataValidation type="list" allowBlank="1" showInputMessage="1" showErrorMessage="1" sqref="D16" xr:uid="{00000000-0002-0000-0400-000001000000}">
      <formula1>$D$70:$D$636</formula1>
    </dataValidation>
  </dataValidations>
  <pageMargins left="0.55118110236220474" right="0.55118110236220474" top="1.1811023622047245" bottom="0.98425196850393704" header="0.51181102362204722" footer="0.51181102362204722"/>
  <pageSetup scale="62" orientation="landscape" r:id="rId1"/>
  <headerFooter alignWithMargins="0"/>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2EB6F-2C98-4A25-A9C1-D7829877B2A0}">
  <dimension ref="A1:J90"/>
  <sheetViews>
    <sheetView showGridLines="0" zoomScale="70" zoomScaleNormal="70" workbookViewId="0">
      <selection activeCell="D3" sqref="D3"/>
    </sheetView>
  </sheetViews>
  <sheetFormatPr defaultColWidth="11.453125" defaultRowHeight="16" customHeight="1" x14ac:dyDescent="0.25"/>
  <cols>
    <col min="1" max="5" width="22.7265625" style="119" customWidth="1"/>
    <col min="6" max="6" width="30.1796875" style="119" customWidth="1"/>
    <col min="7" max="7" width="28" style="119" customWidth="1"/>
    <col min="8" max="8" width="29.1796875" style="119" customWidth="1"/>
    <col min="9" max="9" width="30.453125" style="119" customWidth="1"/>
    <col min="10" max="10" width="20.7265625" style="119" customWidth="1"/>
    <col min="11" max="16384" width="11.453125" style="119"/>
  </cols>
  <sheetData>
    <row r="1" spans="1:10" ht="16" customHeight="1" x14ac:dyDescent="0.25">
      <c r="A1" s="469"/>
      <c r="B1" s="470"/>
      <c r="C1" s="470"/>
      <c r="D1" s="470"/>
      <c r="E1" s="470"/>
      <c r="F1" s="470"/>
      <c r="G1" s="470"/>
      <c r="H1" s="470"/>
    </row>
    <row r="2" spans="1:10" ht="16" customHeight="1" x14ac:dyDescent="0.3">
      <c r="A2" s="120"/>
      <c r="H2" s="71" t="s">
        <v>402</v>
      </c>
    </row>
    <row r="3" spans="1:10" ht="16" customHeight="1" x14ac:dyDescent="0.3">
      <c r="A3" s="120"/>
      <c r="C3" s="171" t="s">
        <v>370</v>
      </c>
      <c r="D3" s="163" t="str">
        <f>'Détail des coûts'!G4</f>
        <v>-</v>
      </c>
      <c r="E3" s="163"/>
      <c r="H3" s="71" t="s">
        <v>403</v>
      </c>
      <c r="I3" s="122"/>
    </row>
    <row r="4" spans="1:10" ht="16" customHeight="1" x14ac:dyDescent="0.25">
      <c r="A4" s="120"/>
      <c r="C4" s="171" t="s">
        <v>254</v>
      </c>
      <c r="D4" s="163" t="str">
        <f>'Détail des coûts'!G5</f>
        <v>-</v>
      </c>
      <c r="E4" s="196"/>
      <c r="H4" s="171" t="s">
        <v>307</v>
      </c>
      <c r="I4" s="122"/>
    </row>
    <row r="5" spans="1:10" ht="16" customHeight="1" x14ac:dyDescent="0.25">
      <c r="A5" s="120"/>
      <c r="C5" s="171" t="s">
        <v>255</v>
      </c>
      <c r="D5" s="163" t="str">
        <f>'Détail des coûts'!G6</f>
        <v>-</v>
      </c>
      <c r="E5" s="163"/>
      <c r="I5" s="122"/>
    </row>
    <row r="6" spans="1:10" ht="16" customHeight="1" x14ac:dyDescent="0.25">
      <c r="A6" s="120"/>
      <c r="C6" s="171" t="s">
        <v>93</v>
      </c>
      <c r="D6" s="163" t="str">
        <f>'Détail des coûts'!G7</f>
        <v>-</v>
      </c>
      <c r="E6" s="163"/>
      <c r="I6" s="122"/>
    </row>
    <row r="7" spans="1:10" ht="16" customHeight="1" x14ac:dyDescent="0.3">
      <c r="A7" s="120"/>
      <c r="C7" s="71"/>
      <c r="H7" s="71"/>
      <c r="I7" s="122"/>
    </row>
    <row r="8" spans="1:10" ht="16" customHeight="1" x14ac:dyDescent="0.25">
      <c r="A8" s="471" t="s">
        <v>308</v>
      </c>
      <c r="B8" s="464"/>
      <c r="C8" s="464"/>
      <c r="D8" s="464"/>
      <c r="E8" s="464"/>
      <c r="F8" s="464"/>
      <c r="G8" s="464"/>
      <c r="H8" s="465"/>
    </row>
    <row r="9" spans="1:10" ht="16" customHeight="1" x14ac:dyDescent="0.25">
      <c r="A9" s="472" t="s">
        <v>309</v>
      </c>
      <c r="B9" s="473"/>
      <c r="C9" s="473"/>
      <c r="D9" s="473"/>
      <c r="E9" s="473"/>
      <c r="F9" s="473"/>
      <c r="G9" s="473"/>
      <c r="H9" s="474"/>
    </row>
    <row r="10" spans="1:10" ht="7" customHeight="1" thickBot="1" x14ac:dyDescent="0.3">
      <c r="A10" s="475"/>
      <c r="B10" s="475"/>
      <c r="C10" s="475"/>
      <c r="D10" s="475"/>
      <c r="E10" s="475"/>
      <c r="H10" s="122"/>
      <c r="I10" s="122"/>
      <c r="J10" s="122"/>
    </row>
    <row r="11" spans="1:10" ht="16" customHeight="1" x14ac:dyDescent="0.3">
      <c r="A11" s="415" t="s">
        <v>256</v>
      </c>
      <c r="B11" s="416"/>
      <c r="C11" s="416"/>
      <c r="D11" s="416"/>
      <c r="E11" s="416"/>
      <c r="F11" s="476"/>
      <c r="G11" s="476"/>
      <c r="H11" s="477"/>
      <c r="I11" s="121"/>
      <c r="J11" s="121"/>
    </row>
    <row r="12" spans="1:10" ht="16" customHeight="1" x14ac:dyDescent="0.3">
      <c r="A12" s="478" t="s">
        <v>257</v>
      </c>
      <c r="B12" s="479"/>
      <c r="C12" s="482" t="s">
        <v>258</v>
      </c>
      <c r="D12" s="483"/>
      <c r="E12" s="482" t="s">
        <v>259</v>
      </c>
      <c r="F12" s="483"/>
      <c r="G12" s="488" t="s">
        <v>260</v>
      </c>
      <c r="H12" s="489"/>
      <c r="I12" s="121"/>
      <c r="J12" s="121"/>
    </row>
    <row r="13" spans="1:10" ht="16" customHeight="1" x14ac:dyDescent="0.25">
      <c r="A13" s="480"/>
      <c r="B13" s="481"/>
      <c r="C13" s="484"/>
      <c r="D13" s="485"/>
      <c r="E13" s="484"/>
      <c r="F13" s="485"/>
      <c r="G13" s="391"/>
      <c r="H13" s="490"/>
      <c r="I13" s="123"/>
      <c r="J13" s="124"/>
    </row>
    <row r="14" spans="1:10" ht="16" customHeight="1" x14ac:dyDescent="0.25">
      <c r="A14" s="480"/>
      <c r="B14" s="481"/>
      <c r="C14" s="484"/>
      <c r="D14" s="485"/>
      <c r="E14" s="486"/>
      <c r="F14" s="487"/>
      <c r="G14" s="391"/>
      <c r="H14" s="490"/>
      <c r="I14" s="123"/>
      <c r="J14" s="124"/>
    </row>
    <row r="15" spans="1:10" ht="22.5" customHeight="1" thickBot="1" x14ac:dyDescent="0.3">
      <c r="A15" s="521" t="s">
        <v>261</v>
      </c>
      <c r="B15" s="522"/>
      <c r="C15" s="523">
        <v>0</v>
      </c>
      <c r="D15" s="524"/>
      <c r="E15" s="523">
        <v>0</v>
      </c>
      <c r="F15" s="524"/>
      <c r="G15" s="523">
        <v>0</v>
      </c>
      <c r="H15" s="525"/>
      <c r="I15" s="123"/>
      <c r="J15" s="124"/>
    </row>
    <row r="16" spans="1:10" ht="7" customHeight="1" thickBot="1" x14ac:dyDescent="0.3">
      <c r="A16" s="123"/>
      <c r="B16" s="166"/>
      <c r="C16" s="125"/>
      <c r="D16" s="126"/>
      <c r="E16" s="125"/>
      <c r="F16" s="126"/>
      <c r="G16" s="125"/>
      <c r="H16" s="126"/>
      <c r="I16" s="123"/>
      <c r="J16" s="124"/>
    </row>
    <row r="17" spans="1:10" ht="16" customHeight="1" x14ac:dyDescent="0.25">
      <c r="A17" s="444" t="s">
        <v>262</v>
      </c>
      <c r="B17" s="417"/>
      <c r="C17" s="417"/>
      <c r="D17" s="417"/>
      <c r="E17" s="417"/>
      <c r="F17" s="445"/>
      <c r="G17" s="445"/>
      <c r="H17" s="491"/>
      <c r="I17" s="122"/>
      <c r="J17" s="122"/>
    </row>
    <row r="18" spans="1:10" ht="16" customHeight="1" x14ac:dyDescent="0.25">
      <c r="A18" s="466" t="s">
        <v>263</v>
      </c>
      <c r="B18" s="467"/>
      <c r="C18" s="467"/>
      <c r="D18" s="467"/>
      <c r="E18" s="467"/>
      <c r="F18" s="467"/>
      <c r="G18" s="467"/>
      <c r="H18" s="468"/>
      <c r="I18" s="122"/>
      <c r="J18" s="122"/>
    </row>
    <row r="19" spans="1:10" ht="16" customHeight="1" x14ac:dyDescent="0.25">
      <c r="A19" s="154"/>
      <c r="C19" s="460" t="s">
        <v>264</v>
      </c>
      <c r="D19" s="461"/>
      <c r="E19" s="462"/>
      <c r="F19" s="433" t="s">
        <v>265</v>
      </c>
      <c r="G19" s="463"/>
      <c r="H19" s="127" t="s">
        <v>266</v>
      </c>
      <c r="I19" s="122"/>
      <c r="J19" s="122"/>
    </row>
    <row r="20" spans="1:10" ht="16" customHeight="1" x14ac:dyDescent="0.25">
      <c r="A20" s="154"/>
      <c r="B20" s="128"/>
      <c r="C20" s="526"/>
      <c r="D20" s="527"/>
      <c r="E20" s="528"/>
      <c r="F20" s="526"/>
      <c r="G20" s="528"/>
      <c r="H20" s="529"/>
      <c r="I20" s="122"/>
      <c r="J20" s="122"/>
    </row>
    <row r="21" spans="1:10" ht="16" customHeight="1" x14ac:dyDescent="0.25">
      <c r="A21" s="129"/>
      <c r="B21" s="167"/>
      <c r="C21" s="530"/>
      <c r="D21" s="531"/>
      <c r="E21" s="532"/>
      <c r="F21" s="530"/>
      <c r="G21" s="532"/>
      <c r="H21" s="533"/>
    </row>
    <row r="22" spans="1:10" ht="16" customHeight="1" x14ac:dyDescent="0.25">
      <c r="A22" s="129"/>
      <c r="B22" s="167"/>
      <c r="C22" s="534"/>
      <c r="D22" s="535"/>
      <c r="E22" s="536"/>
      <c r="F22" s="534"/>
      <c r="G22" s="536"/>
      <c r="H22" s="537"/>
    </row>
    <row r="23" spans="1:10" ht="16" customHeight="1" thickBot="1" x14ac:dyDescent="0.3">
      <c r="A23" s="442"/>
      <c r="B23" s="443"/>
      <c r="C23" s="443"/>
      <c r="D23" s="443"/>
      <c r="E23" s="443"/>
      <c r="F23" s="130"/>
      <c r="G23" s="131" t="s">
        <v>267</v>
      </c>
      <c r="H23" s="132">
        <f>SUM(H20:H22)</f>
        <v>0</v>
      </c>
    </row>
    <row r="24" spans="1:10" ht="7" customHeight="1" thickBot="1" x14ac:dyDescent="0.35">
      <c r="B24" s="122"/>
      <c r="C24" s="122"/>
      <c r="D24" s="122"/>
      <c r="G24" s="71"/>
      <c r="H24" s="133"/>
    </row>
    <row r="25" spans="1:10" s="137" customFormat="1" ht="16" customHeight="1" x14ac:dyDescent="0.25">
      <c r="A25" s="444" t="s">
        <v>268</v>
      </c>
      <c r="B25" s="445"/>
      <c r="C25" s="445"/>
      <c r="D25" s="445"/>
      <c r="E25" s="445"/>
      <c r="F25" s="446"/>
      <c r="G25" s="446"/>
      <c r="H25" s="447"/>
    </row>
    <row r="26" spans="1:10" ht="16" customHeight="1" x14ac:dyDescent="0.25">
      <c r="A26" s="448"/>
      <c r="B26" s="449"/>
      <c r="C26" s="452" t="s">
        <v>269</v>
      </c>
      <c r="D26" s="453"/>
      <c r="E26" s="454"/>
      <c r="F26" s="454"/>
      <c r="G26" s="454"/>
      <c r="H26" s="134" t="s">
        <v>266</v>
      </c>
    </row>
    <row r="27" spans="1:10" ht="16" customHeight="1" x14ac:dyDescent="0.25">
      <c r="A27" s="429"/>
      <c r="B27" s="450"/>
      <c r="C27" s="538" t="s">
        <v>270</v>
      </c>
      <c r="D27" s="539"/>
      <c r="E27" s="539"/>
      <c r="F27" s="539"/>
      <c r="G27" s="540"/>
      <c r="H27" s="541"/>
    </row>
    <row r="28" spans="1:10" ht="16" customHeight="1" x14ac:dyDescent="0.25">
      <c r="A28" s="429"/>
      <c r="B28" s="450"/>
      <c r="C28" s="542" t="s">
        <v>270</v>
      </c>
      <c r="D28" s="543"/>
      <c r="E28" s="543"/>
      <c r="F28" s="543"/>
      <c r="G28" s="544"/>
      <c r="H28" s="533"/>
    </row>
    <row r="29" spans="1:10" ht="16" customHeight="1" x14ac:dyDescent="0.25">
      <c r="A29" s="429"/>
      <c r="B29" s="450"/>
      <c r="C29" s="545" t="s">
        <v>270</v>
      </c>
      <c r="D29" s="546"/>
      <c r="E29" s="547"/>
      <c r="F29" s="547"/>
      <c r="G29" s="548"/>
      <c r="H29" s="549"/>
    </row>
    <row r="30" spans="1:10" ht="16" customHeight="1" x14ac:dyDescent="0.25">
      <c r="A30" s="429"/>
      <c r="B30" s="450"/>
      <c r="C30" s="455" t="s">
        <v>271</v>
      </c>
      <c r="D30" s="456"/>
      <c r="E30" s="457"/>
      <c r="F30" s="457"/>
      <c r="G30" s="458"/>
      <c r="H30" s="136"/>
    </row>
    <row r="31" spans="1:10" ht="16" customHeight="1" x14ac:dyDescent="0.25">
      <c r="A31" s="429"/>
      <c r="B31" s="450"/>
      <c r="C31" s="550" t="s">
        <v>272</v>
      </c>
      <c r="D31" s="551"/>
      <c r="E31" s="551"/>
      <c r="F31" s="551"/>
      <c r="G31" s="552"/>
      <c r="H31" s="541"/>
    </row>
    <row r="32" spans="1:10" ht="16" customHeight="1" x14ac:dyDescent="0.25">
      <c r="A32" s="431"/>
      <c r="B32" s="451"/>
      <c r="C32" s="553" t="s">
        <v>272</v>
      </c>
      <c r="D32" s="554"/>
      <c r="E32" s="555"/>
      <c r="F32" s="555"/>
      <c r="G32" s="556"/>
      <c r="H32" s="533"/>
    </row>
    <row r="33" spans="1:8" ht="16" customHeight="1" x14ac:dyDescent="0.25">
      <c r="A33" s="431"/>
      <c r="B33" s="451"/>
      <c r="C33" s="557" t="s">
        <v>273</v>
      </c>
      <c r="D33" s="558"/>
      <c r="E33" s="559"/>
      <c r="F33" s="559"/>
      <c r="G33" s="560"/>
      <c r="H33" s="561"/>
    </row>
    <row r="34" spans="1:8" ht="16" customHeight="1" thickBot="1" x14ac:dyDescent="0.3">
      <c r="A34" s="442"/>
      <c r="B34" s="443"/>
      <c r="C34" s="443"/>
      <c r="D34" s="443"/>
      <c r="E34" s="443"/>
      <c r="F34" s="459" t="s">
        <v>274</v>
      </c>
      <c r="G34" s="459"/>
      <c r="H34" s="132">
        <f>SUM(H27:H33)</f>
        <v>0</v>
      </c>
    </row>
    <row r="35" spans="1:8" ht="7" customHeight="1" thickBot="1" x14ac:dyDescent="0.35">
      <c r="B35" s="122"/>
      <c r="C35" s="122"/>
      <c r="D35" s="122"/>
      <c r="G35" s="71"/>
      <c r="H35" s="133"/>
    </row>
    <row r="36" spans="1:8" ht="16" customHeight="1" x14ac:dyDescent="0.25">
      <c r="A36" s="415" t="s">
        <v>275</v>
      </c>
      <c r="B36" s="416"/>
      <c r="C36" s="417"/>
      <c r="D36" s="417"/>
      <c r="E36" s="417"/>
      <c r="F36" s="440"/>
      <c r="G36" s="440"/>
      <c r="H36" s="441"/>
    </row>
    <row r="37" spans="1:8" ht="16" customHeight="1" x14ac:dyDescent="0.25">
      <c r="A37" s="154"/>
      <c r="C37" s="438" t="s">
        <v>276</v>
      </c>
      <c r="D37" s="439"/>
      <c r="E37" s="138"/>
      <c r="F37" s="139" t="s">
        <v>269</v>
      </c>
      <c r="G37" s="153" t="s">
        <v>277</v>
      </c>
      <c r="H37" s="134" t="s">
        <v>266</v>
      </c>
    </row>
    <row r="38" spans="1:8" ht="16" customHeight="1" x14ac:dyDescent="0.25">
      <c r="A38" s="154"/>
      <c r="C38" s="562" t="s">
        <v>278</v>
      </c>
      <c r="D38" s="563"/>
      <c r="E38" s="552"/>
      <c r="F38" s="564"/>
      <c r="G38" s="565"/>
      <c r="H38" s="566"/>
    </row>
    <row r="39" spans="1:8" ht="16" customHeight="1" x14ac:dyDescent="0.25">
      <c r="A39" s="154"/>
      <c r="C39" s="567" t="s">
        <v>279</v>
      </c>
      <c r="D39" s="568"/>
      <c r="E39" s="544"/>
      <c r="F39" s="569"/>
      <c r="G39" s="570"/>
      <c r="H39" s="571"/>
    </row>
    <row r="40" spans="1:8" ht="16" customHeight="1" x14ac:dyDescent="0.25">
      <c r="A40" s="154"/>
      <c r="C40" s="567" t="s">
        <v>280</v>
      </c>
      <c r="D40" s="568"/>
      <c r="E40" s="544"/>
      <c r="F40" s="569"/>
      <c r="G40" s="570"/>
      <c r="H40" s="571"/>
    </row>
    <row r="41" spans="1:8" ht="16" customHeight="1" x14ac:dyDescent="0.25">
      <c r="A41" s="154"/>
      <c r="C41" s="567" t="s">
        <v>280</v>
      </c>
      <c r="D41" s="568"/>
      <c r="E41" s="544"/>
      <c r="F41" s="569"/>
      <c r="G41" s="570"/>
      <c r="H41" s="571"/>
    </row>
    <row r="42" spans="1:8" ht="16" customHeight="1" x14ac:dyDescent="0.25">
      <c r="A42" s="154"/>
      <c r="C42" s="567" t="s">
        <v>281</v>
      </c>
      <c r="D42" s="568"/>
      <c r="E42" s="544"/>
      <c r="F42" s="569"/>
      <c r="G42" s="570"/>
      <c r="H42" s="571"/>
    </row>
    <row r="43" spans="1:8" ht="16" customHeight="1" x14ac:dyDescent="0.25">
      <c r="A43" s="154"/>
      <c r="C43" s="567" t="s">
        <v>282</v>
      </c>
      <c r="D43" s="568"/>
      <c r="E43" s="544"/>
      <c r="F43" s="569"/>
      <c r="G43" s="570"/>
      <c r="H43" s="571"/>
    </row>
    <row r="44" spans="1:8" ht="16" customHeight="1" x14ac:dyDescent="0.25">
      <c r="A44" s="154"/>
      <c r="C44" s="567" t="s">
        <v>283</v>
      </c>
      <c r="D44" s="568"/>
      <c r="E44" s="544"/>
      <c r="F44" s="569"/>
      <c r="G44" s="570"/>
      <c r="H44" s="571"/>
    </row>
    <row r="45" spans="1:8" ht="16" customHeight="1" x14ac:dyDescent="0.25">
      <c r="A45" s="154"/>
      <c r="C45" s="567" t="s">
        <v>284</v>
      </c>
      <c r="D45" s="568"/>
      <c r="E45" s="544"/>
      <c r="F45" s="569"/>
      <c r="G45" s="570"/>
      <c r="H45" s="571"/>
    </row>
    <row r="46" spans="1:8" ht="16" customHeight="1" x14ac:dyDescent="0.25">
      <c r="A46" s="154"/>
      <c r="C46" s="567" t="s">
        <v>284</v>
      </c>
      <c r="D46" s="568"/>
      <c r="E46" s="544"/>
      <c r="F46" s="569"/>
      <c r="G46" s="570"/>
      <c r="H46" s="571"/>
    </row>
    <row r="47" spans="1:8" ht="16" customHeight="1" x14ac:dyDescent="0.25">
      <c r="A47" s="154"/>
      <c r="C47" s="572" t="s">
        <v>285</v>
      </c>
      <c r="D47" s="559"/>
      <c r="E47" s="560"/>
      <c r="F47" s="573"/>
      <c r="G47" s="574"/>
      <c r="H47" s="575"/>
    </row>
    <row r="48" spans="1:8" ht="16" customHeight="1" thickBot="1" x14ac:dyDescent="0.3">
      <c r="A48" s="140"/>
      <c r="B48" s="141"/>
      <c r="C48" s="142"/>
      <c r="D48" s="142"/>
      <c r="E48" s="143"/>
      <c r="F48" s="144"/>
      <c r="G48" s="145" t="s">
        <v>286</v>
      </c>
      <c r="H48" s="146">
        <f>SUM(H38:H47)</f>
        <v>0</v>
      </c>
    </row>
    <row r="49" spans="1:8" ht="7" customHeight="1" thickBot="1" x14ac:dyDescent="0.35">
      <c r="B49" s="122"/>
      <c r="C49" s="122"/>
      <c r="D49" s="122"/>
      <c r="G49" s="71"/>
      <c r="H49" s="133"/>
    </row>
    <row r="50" spans="1:8" s="137" customFormat="1" ht="16" customHeight="1" thickBot="1" x14ac:dyDescent="0.3">
      <c r="A50" s="435" t="s">
        <v>287</v>
      </c>
      <c r="B50" s="436"/>
      <c r="C50" s="436"/>
      <c r="D50" s="436"/>
      <c r="E50" s="436"/>
      <c r="F50" s="436"/>
      <c r="G50" s="437"/>
      <c r="H50" s="147">
        <f>H23+H34+H48</f>
        <v>0</v>
      </c>
    </row>
    <row r="51" spans="1:8" ht="7" customHeight="1" thickBot="1" x14ac:dyDescent="0.35">
      <c r="B51" s="122"/>
      <c r="C51" s="122"/>
      <c r="D51" s="122"/>
      <c r="G51" s="71"/>
      <c r="H51" s="133"/>
    </row>
    <row r="52" spans="1:8" s="137" customFormat="1" ht="16" customHeight="1" x14ac:dyDescent="0.25">
      <c r="A52" s="415" t="s">
        <v>288</v>
      </c>
      <c r="B52" s="416"/>
      <c r="C52" s="416"/>
      <c r="D52" s="416"/>
      <c r="E52" s="416"/>
      <c r="F52" s="425"/>
      <c r="G52" s="425"/>
      <c r="H52" s="426"/>
    </row>
    <row r="53" spans="1:8" ht="16" customHeight="1" x14ac:dyDescent="0.25">
      <c r="A53" s="427"/>
      <c r="B53" s="428"/>
      <c r="C53" s="148" t="s">
        <v>269</v>
      </c>
      <c r="D53" s="135"/>
      <c r="E53" s="135"/>
      <c r="F53" s="433" t="s">
        <v>277</v>
      </c>
      <c r="G53" s="434"/>
      <c r="H53" s="172" t="s">
        <v>266</v>
      </c>
    </row>
    <row r="54" spans="1:8" ht="16" customHeight="1" x14ac:dyDescent="0.25">
      <c r="A54" s="429"/>
      <c r="B54" s="430"/>
      <c r="C54" s="562"/>
      <c r="D54" s="576"/>
      <c r="E54" s="577"/>
      <c r="F54" s="578"/>
      <c r="G54" s="577"/>
      <c r="H54" s="579"/>
    </row>
    <row r="55" spans="1:8" ht="16" customHeight="1" x14ac:dyDescent="0.25">
      <c r="A55" s="429"/>
      <c r="B55" s="430"/>
      <c r="C55" s="567"/>
      <c r="D55" s="580"/>
      <c r="E55" s="581"/>
      <c r="F55" s="582"/>
      <c r="G55" s="581"/>
      <c r="H55" s="583"/>
    </row>
    <row r="56" spans="1:8" ht="16" customHeight="1" x14ac:dyDescent="0.25">
      <c r="A56" s="431"/>
      <c r="B56" s="432"/>
      <c r="C56" s="584"/>
      <c r="D56" s="585"/>
      <c r="E56" s="586"/>
      <c r="F56" s="587"/>
      <c r="G56" s="586"/>
      <c r="H56" s="588"/>
    </row>
    <row r="57" spans="1:8" s="137" customFormat="1" ht="16" customHeight="1" thickBot="1" x14ac:dyDescent="0.3">
      <c r="A57" s="149"/>
      <c r="B57" s="150"/>
      <c r="C57" s="143"/>
      <c r="D57" s="143"/>
      <c r="E57" s="143"/>
      <c r="F57" s="405" t="s">
        <v>289</v>
      </c>
      <c r="G57" s="406"/>
      <c r="H57" s="173">
        <f>SUM(H54:H56)</f>
        <v>0</v>
      </c>
    </row>
    <row r="58" spans="1:8" ht="7" customHeight="1" thickBot="1" x14ac:dyDescent="0.35">
      <c r="B58" s="122"/>
      <c r="C58" s="122"/>
      <c r="D58" s="122"/>
      <c r="G58" s="71"/>
      <c r="H58" s="133"/>
    </row>
    <row r="59" spans="1:8" s="137" customFormat="1" ht="16" customHeight="1" thickBot="1" x14ac:dyDescent="0.3">
      <c r="A59" s="407" t="s">
        <v>290</v>
      </c>
      <c r="B59" s="408"/>
      <c r="C59" s="408"/>
      <c r="D59" s="408"/>
      <c r="E59" s="409"/>
      <c r="F59" s="409"/>
      <c r="G59" s="410"/>
      <c r="H59" s="151">
        <f>H50+H57</f>
        <v>0</v>
      </c>
    </row>
    <row r="60" spans="1:8" ht="7" customHeight="1" x14ac:dyDescent="0.3">
      <c r="B60" s="122"/>
      <c r="C60" s="122"/>
      <c r="D60" s="122"/>
      <c r="G60" s="71"/>
      <c r="H60" s="133"/>
    </row>
    <row r="61" spans="1:8" ht="64.5" customHeight="1" x14ac:dyDescent="0.25">
      <c r="A61" s="411" t="s">
        <v>291</v>
      </c>
      <c r="B61" s="412"/>
      <c r="C61" s="412"/>
      <c r="D61" s="412"/>
      <c r="E61" s="412"/>
      <c r="F61" s="413"/>
      <c r="G61" s="413"/>
      <c r="H61" s="414"/>
    </row>
    <row r="62" spans="1:8" ht="7" customHeight="1" thickBot="1" x14ac:dyDescent="0.35">
      <c r="B62" s="122"/>
      <c r="C62" s="122"/>
      <c r="D62" s="122"/>
      <c r="G62" s="71"/>
      <c r="H62" s="133"/>
    </row>
    <row r="63" spans="1:8" s="152" customFormat="1" ht="16" customHeight="1" x14ac:dyDescent="0.25">
      <c r="A63" s="415" t="s">
        <v>292</v>
      </c>
      <c r="B63" s="416"/>
      <c r="C63" s="417"/>
      <c r="D63" s="417"/>
      <c r="E63" s="417"/>
      <c r="F63" s="418"/>
      <c r="G63" s="418"/>
      <c r="H63" s="419"/>
    </row>
    <row r="64" spans="1:8" ht="27" customHeight="1" x14ac:dyDescent="0.25">
      <c r="A64" s="420"/>
      <c r="B64" s="421"/>
      <c r="C64" s="422" t="s">
        <v>293</v>
      </c>
      <c r="D64" s="423"/>
      <c r="E64" s="422" t="s">
        <v>294</v>
      </c>
      <c r="F64" s="424"/>
      <c r="G64" s="153" t="s">
        <v>295</v>
      </c>
      <c r="H64" s="134" t="s">
        <v>296</v>
      </c>
    </row>
    <row r="65" spans="1:8" ht="16" customHeight="1" x14ac:dyDescent="0.25">
      <c r="A65" s="397"/>
      <c r="B65" s="398"/>
      <c r="C65" s="399" t="s">
        <v>297</v>
      </c>
      <c r="D65" s="400"/>
      <c r="E65" s="400"/>
      <c r="F65" s="400"/>
      <c r="G65" s="311"/>
      <c r="H65" s="312"/>
    </row>
    <row r="66" spans="1:8" ht="16" customHeight="1" x14ac:dyDescent="0.25">
      <c r="A66" s="154"/>
      <c r="B66"/>
      <c r="C66" s="589"/>
      <c r="D66" s="590"/>
      <c r="E66" s="591"/>
      <c r="F66" s="592"/>
      <c r="G66" s="593">
        <v>0</v>
      </c>
      <c r="H66" s="155" t="e">
        <f>G66/$C$15</f>
        <v>#DIV/0!</v>
      </c>
    </row>
    <row r="67" spans="1:8" ht="16" customHeight="1" x14ac:dyDescent="0.25">
      <c r="A67" s="154"/>
      <c r="B67"/>
      <c r="C67" s="589"/>
      <c r="D67" s="590"/>
      <c r="E67" s="591"/>
      <c r="F67" s="592"/>
      <c r="G67" s="593">
        <v>0</v>
      </c>
      <c r="H67" s="155" t="e">
        <f>G67/$C$15</f>
        <v>#DIV/0!</v>
      </c>
    </row>
    <row r="68" spans="1:8" ht="16" customHeight="1" x14ac:dyDescent="0.25">
      <c r="A68" s="154"/>
      <c r="B68"/>
      <c r="C68" s="594"/>
      <c r="D68" s="592"/>
      <c r="E68" s="591"/>
      <c r="F68" s="595"/>
      <c r="G68" s="593">
        <v>0</v>
      </c>
      <c r="H68" s="155" t="e">
        <f>G68/$C$15</f>
        <v>#DIV/0!</v>
      </c>
    </row>
    <row r="69" spans="1:8" ht="16" customHeight="1" x14ac:dyDescent="0.25">
      <c r="A69" s="397"/>
      <c r="B69" s="398"/>
      <c r="C69" s="401" t="s">
        <v>382</v>
      </c>
      <c r="D69" s="402"/>
      <c r="E69" s="403"/>
      <c r="F69" s="404"/>
      <c r="G69" s="156"/>
      <c r="H69" s="157"/>
    </row>
    <row r="70" spans="1:8" ht="16" customHeight="1" x14ac:dyDescent="0.25">
      <c r="A70" s="397"/>
      <c r="B70" s="398"/>
      <c r="C70" s="542" t="s">
        <v>386</v>
      </c>
      <c r="D70" s="596"/>
      <c r="E70" s="597"/>
      <c r="F70" s="596"/>
      <c r="G70" s="598">
        <v>0</v>
      </c>
      <c r="H70" s="155" t="e">
        <f t="shared" ref="H70:H75" si="0">G70/$C$15</f>
        <v>#DIV/0!</v>
      </c>
    </row>
    <row r="71" spans="1:8" ht="16" customHeight="1" x14ac:dyDescent="0.25">
      <c r="A71" s="397"/>
      <c r="B71" s="398"/>
      <c r="C71" s="542" t="s">
        <v>385</v>
      </c>
      <c r="D71" s="596"/>
      <c r="E71" s="597"/>
      <c r="F71" s="596"/>
      <c r="G71" s="598">
        <v>0</v>
      </c>
      <c r="H71" s="155" t="e">
        <f t="shared" si="0"/>
        <v>#DIV/0!</v>
      </c>
    </row>
    <row r="72" spans="1:8" ht="16" customHeight="1" x14ac:dyDescent="0.25">
      <c r="A72" s="397"/>
      <c r="B72" s="398"/>
      <c r="C72" s="553"/>
      <c r="D72" s="599"/>
      <c r="E72" s="600"/>
      <c r="F72" s="601"/>
      <c r="G72" s="602">
        <v>0</v>
      </c>
      <c r="H72" s="155" t="e">
        <f t="shared" si="0"/>
        <v>#DIV/0!</v>
      </c>
    </row>
    <row r="73" spans="1:8" ht="16" customHeight="1" x14ac:dyDescent="0.25">
      <c r="A73" s="397"/>
      <c r="B73" s="398"/>
      <c r="C73" s="603"/>
      <c r="D73" s="601"/>
      <c r="E73" s="597"/>
      <c r="F73" s="596"/>
      <c r="G73" s="602">
        <v>0</v>
      </c>
      <c r="H73" s="155" t="e">
        <f t="shared" si="0"/>
        <v>#DIV/0!</v>
      </c>
    </row>
    <row r="74" spans="1:8" ht="16" customHeight="1" x14ac:dyDescent="0.25">
      <c r="A74" s="154"/>
      <c r="B74"/>
      <c r="C74" s="594"/>
      <c r="D74" s="604"/>
      <c r="E74" s="597"/>
      <c r="F74" s="596"/>
      <c r="G74" s="602">
        <v>0</v>
      </c>
      <c r="H74" s="155" t="e">
        <f t="shared" si="0"/>
        <v>#DIV/0!</v>
      </c>
    </row>
    <row r="75" spans="1:8" ht="16" customHeight="1" x14ac:dyDescent="0.25">
      <c r="A75" s="397"/>
      <c r="B75" s="398"/>
      <c r="C75" s="594"/>
      <c r="D75" s="604"/>
      <c r="E75" s="605"/>
      <c r="F75" s="606"/>
      <c r="G75" s="602">
        <v>0</v>
      </c>
      <c r="H75" s="155" t="e">
        <f t="shared" si="0"/>
        <v>#DIV/0!</v>
      </c>
    </row>
    <row r="76" spans="1:8" ht="16" customHeight="1" x14ac:dyDescent="0.25">
      <c r="A76" s="396"/>
      <c r="B76" s="391"/>
      <c r="C76" s="557"/>
      <c r="D76" s="607"/>
      <c r="E76" s="608"/>
      <c r="F76" s="607"/>
      <c r="G76" s="602">
        <v>0</v>
      </c>
      <c r="H76" s="174" t="str">
        <f t="shared" ref="H76" si="1">IF(G76&gt;0,G76/G$77,"")</f>
        <v/>
      </c>
    </row>
    <row r="77" spans="1:8" s="137" customFormat="1" ht="16" customHeight="1" thickBot="1" x14ac:dyDescent="0.3">
      <c r="A77" s="149"/>
      <c r="B77" s="143"/>
      <c r="C77" s="143"/>
      <c r="D77" s="158"/>
      <c r="E77" s="159"/>
      <c r="F77" s="160" t="s">
        <v>298</v>
      </c>
      <c r="G77" s="161">
        <f>SUM(G67:G76)</f>
        <v>0</v>
      </c>
      <c r="H77" s="162" t="e">
        <f>SUM(H67:H76)</f>
        <v>#DIV/0!</v>
      </c>
    </row>
    <row r="78" spans="1:8" ht="15.75" customHeight="1" x14ac:dyDescent="0.25">
      <c r="B78" s="391"/>
      <c r="C78" s="391"/>
      <c r="D78" s="391"/>
      <c r="E78" s="391"/>
      <c r="F78" s="122"/>
      <c r="G78" s="122"/>
    </row>
    <row r="79" spans="1:8" ht="15.75" customHeight="1" x14ac:dyDescent="0.25">
      <c r="B79" s="122"/>
      <c r="C79" s="122"/>
      <c r="D79" s="122"/>
      <c r="E79" s="122"/>
      <c r="F79" s="122"/>
      <c r="G79" s="122"/>
    </row>
    <row r="80" spans="1:8" ht="16" customHeight="1" x14ac:dyDescent="0.3">
      <c r="B80" s="167" t="s">
        <v>299</v>
      </c>
      <c r="C80" s="609" t="s">
        <v>300</v>
      </c>
      <c r="D80" s="610"/>
      <c r="E80" s="167" t="s">
        <v>299</v>
      </c>
      <c r="F80" s="609" t="s">
        <v>300</v>
      </c>
      <c r="G80" s="610"/>
    </row>
    <row r="81" spans="2:7" ht="16" customHeight="1" x14ac:dyDescent="0.25">
      <c r="B81" s="392" t="s">
        <v>301</v>
      </c>
      <c r="C81" s="389" t="s">
        <v>302</v>
      </c>
      <c r="D81" s="390"/>
      <c r="E81" s="392" t="s">
        <v>301</v>
      </c>
      <c r="F81" s="389" t="s">
        <v>302</v>
      </c>
      <c r="G81" s="390"/>
    </row>
    <row r="82" spans="2:7" ht="16" customHeight="1" x14ac:dyDescent="0.25">
      <c r="B82" s="392"/>
      <c r="C82" s="164"/>
      <c r="D82" s="164"/>
      <c r="E82" s="392"/>
      <c r="F82" s="164"/>
      <c r="G82" s="164"/>
    </row>
    <row r="83" spans="2:7" ht="16" customHeight="1" x14ac:dyDescent="0.3">
      <c r="B83" s="392"/>
      <c r="C83" s="609" t="s">
        <v>300</v>
      </c>
      <c r="D83" s="610"/>
      <c r="E83" s="392"/>
      <c r="F83" s="609" t="s">
        <v>300</v>
      </c>
      <c r="G83" s="610"/>
    </row>
    <row r="84" spans="2:7" ht="16" customHeight="1" x14ac:dyDescent="0.25">
      <c r="B84" s="165"/>
      <c r="C84" s="389" t="s">
        <v>303</v>
      </c>
      <c r="D84" s="390"/>
      <c r="E84" s="165"/>
      <c r="F84" s="393" t="s">
        <v>303</v>
      </c>
      <c r="G84" s="394"/>
    </row>
    <row r="85" spans="2:7" ht="16" customHeight="1" x14ac:dyDescent="0.25">
      <c r="B85" s="392" t="s">
        <v>304</v>
      </c>
      <c r="C85" s="164"/>
      <c r="E85" s="392" t="s">
        <v>304</v>
      </c>
      <c r="F85" s="164"/>
    </row>
    <row r="86" spans="2:7" ht="16" customHeight="1" x14ac:dyDescent="0.3">
      <c r="B86" s="395"/>
      <c r="C86" s="609"/>
      <c r="D86" s="609"/>
      <c r="E86" s="395"/>
      <c r="F86" s="609"/>
      <c r="G86" s="609"/>
    </row>
    <row r="87" spans="2:7" ht="16" customHeight="1" x14ac:dyDescent="0.3">
      <c r="B87" s="167"/>
      <c r="C87" s="168"/>
      <c r="D87" s="168"/>
      <c r="E87" s="167"/>
      <c r="F87" s="168"/>
      <c r="G87" s="168"/>
    </row>
    <row r="88" spans="2:7" ht="16" customHeight="1" x14ac:dyDescent="0.25">
      <c r="B88" s="392" t="s">
        <v>305</v>
      </c>
      <c r="C88" s="169"/>
      <c r="E88" s="392" t="s">
        <v>305</v>
      </c>
      <c r="F88" s="169"/>
    </row>
    <row r="89" spans="2:7" ht="16" customHeight="1" x14ac:dyDescent="0.25">
      <c r="B89" s="395"/>
      <c r="C89" s="611" t="s">
        <v>306</v>
      </c>
      <c r="D89" s="612"/>
      <c r="E89" s="395"/>
      <c r="F89" s="611" t="s">
        <v>306</v>
      </c>
      <c r="G89" s="612"/>
    </row>
    <row r="90" spans="2:7" ht="16" customHeight="1" x14ac:dyDescent="0.25">
      <c r="C90" s="389" t="s">
        <v>261</v>
      </c>
      <c r="D90" s="390"/>
      <c r="F90" s="389" t="s">
        <v>261</v>
      </c>
      <c r="G90" s="390"/>
    </row>
  </sheetData>
  <sheetProtection algorithmName="SHA-512" hashValue="B4jqd7LtNA7EgDRnKC3wSKjpiKb2u2BEhVP3knWK2ahkw+QJLGPxligx2ukAwYSgIXEm574t8/D8qxlS3sk3+Q==" saltValue="qiObBCDJlXoefhUMo7pVHA==" spinCount="100000" sheet="1" objects="1" scenarios="1" insertRows="0"/>
  <mergeCells count="99">
    <mergeCell ref="A18:H18"/>
    <mergeCell ref="A1:H1"/>
    <mergeCell ref="A8:H8"/>
    <mergeCell ref="A9:H9"/>
    <mergeCell ref="A10:E10"/>
    <mergeCell ref="A11:H11"/>
    <mergeCell ref="A12:B14"/>
    <mergeCell ref="C12:D14"/>
    <mergeCell ref="E12:F14"/>
    <mergeCell ref="G12:H14"/>
    <mergeCell ref="A15:B15"/>
    <mergeCell ref="C15:D15"/>
    <mergeCell ref="E15:F15"/>
    <mergeCell ref="G15:H15"/>
    <mergeCell ref="A17:H17"/>
    <mergeCell ref="C19:E19"/>
    <mergeCell ref="F19:G19"/>
    <mergeCell ref="C20:E20"/>
    <mergeCell ref="F20:G20"/>
    <mergeCell ref="C21:E21"/>
    <mergeCell ref="F21:G21"/>
    <mergeCell ref="A36:H36"/>
    <mergeCell ref="C22:E22"/>
    <mergeCell ref="F22:G22"/>
    <mergeCell ref="A23:E23"/>
    <mergeCell ref="A25:H25"/>
    <mergeCell ref="A26:B33"/>
    <mergeCell ref="C26:G26"/>
    <mergeCell ref="C27:G27"/>
    <mergeCell ref="C28:G28"/>
    <mergeCell ref="C29:G29"/>
    <mergeCell ref="C30:G30"/>
    <mergeCell ref="C31:G31"/>
    <mergeCell ref="C32:G32"/>
    <mergeCell ref="C33:G33"/>
    <mergeCell ref="A34:E34"/>
    <mergeCell ref="F34:G34"/>
    <mergeCell ref="A50:G50"/>
    <mergeCell ref="C37:D37"/>
    <mergeCell ref="C38:E38"/>
    <mergeCell ref="C39:E39"/>
    <mergeCell ref="C40:E40"/>
    <mergeCell ref="C41:E41"/>
    <mergeCell ref="C42:E42"/>
    <mergeCell ref="C43:E43"/>
    <mergeCell ref="C44:E44"/>
    <mergeCell ref="C45:E45"/>
    <mergeCell ref="C46:E46"/>
    <mergeCell ref="C47:E47"/>
    <mergeCell ref="A52:H52"/>
    <mergeCell ref="A53:B56"/>
    <mergeCell ref="F53:G53"/>
    <mergeCell ref="C54:E54"/>
    <mergeCell ref="F54:G54"/>
    <mergeCell ref="C55:E55"/>
    <mergeCell ref="F55:G55"/>
    <mergeCell ref="C56:E56"/>
    <mergeCell ref="F56:G56"/>
    <mergeCell ref="F57:G57"/>
    <mergeCell ref="A59:G59"/>
    <mergeCell ref="A61:H61"/>
    <mergeCell ref="A63:H63"/>
    <mergeCell ref="A64:B64"/>
    <mergeCell ref="C64:D64"/>
    <mergeCell ref="E64:F64"/>
    <mergeCell ref="A65:B65"/>
    <mergeCell ref="C65:F65"/>
    <mergeCell ref="A69:B69"/>
    <mergeCell ref="C69:F69"/>
    <mergeCell ref="A70:B70"/>
    <mergeCell ref="E70:F70"/>
    <mergeCell ref="C70:D70"/>
    <mergeCell ref="A76:B76"/>
    <mergeCell ref="C76:D76"/>
    <mergeCell ref="E76:F76"/>
    <mergeCell ref="A71:B71"/>
    <mergeCell ref="E71:F71"/>
    <mergeCell ref="A72:B72"/>
    <mergeCell ref="C72:D72"/>
    <mergeCell ref="E72:F72"/>
    <mergeCell ref="A73:B73"/>
    <mergeCell ref="C73:D73"/>
    <mergeCell ref="E73:F73"/>
    <mergeCell ref="E74:F74"/>
    <mergeCell ref="A75:B75"/>
    <mergeCell ref="C71:D71"/>
    <mergeCell ref="F90:G90"/>
    <mergeCell ref="B78:E78"/>
    <mergeCell ref="B81:B83"/>
    <mergeCell ref="C81:D81"/>
    <mergeCell ref="E81:E83"/>
    <mergeCell ref="F81:G81"/>
    <mergeCell ref="C84:D84"/>
    <mergeCell ref="F84:G84"/>
    <mergeCell ref="B85:B86"/>
    <mergeCell ref="E85:E86"/>
    <mergeCell ref="B88:B89"/>
    <mergeCell ref="E88:E89"/>
    <mergeCell ref="C90:D90"/>
  </mergeCells>
  <pageMargins left="0.7" right="0.7" top="0.75" bottom="0.75" header="0.3" footer="0.3"/>
  <pageSetup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CMFREL-1750552771-3659</_dlc_DocId>
    <_dlc_DocIdUrl xmlns="dc2e72fa-f2bf-4b7e-897e-98e66666beee">
      <Url>https://telefilm.sharepoint.com/sites/TheRebrandGroup/_layouts/15/DocIdRedir.aspx?ID=CMFREL-1750552771-3659</Url>
      <Description>CMFREL-1750552771-3659</Description>
    </_dlc_DocIdUrl>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1 6 " ? > < D a t a M a s h u p   x m l n s = " h t t p : / / s c h e m a s . m i c r o s o f t . c o m / D a t a M a s h u p " > A A A A A B M D A A B Q S w M E F A A C A A g A K q I i V Q c 2 I l a j A A A A 9 g A A A B I A H A B D b 2 5 m a W c v U G F j a 2 F n Z S 5 4 b W w g o h g A K K A U A A A A A A A A A A A A A A A A A A A A A A A A A A A A h Y 8 x D o I w G I W v Q r r T l r o Y 8 l N i W C U x M T G u T S n Q C M W 0 x X I 3 B 4 / k F c Q o 6 u b 4 v v c N 7 9 2 v N 8 i n v o s u y j o 9 m A w l m K J I G T l U 2 j Q Z G n 0 d r 1 H O Y S f k S T Q q m m X j 0 s l V G W q 9 P 6 e E h B B w W O H B N o R R m p B j u d 3 L V v U C f W T 9 X 4 6 1 c V 4 Y q R C H w 2 s M Z z i h D D M 6 b w K y Q C i 1 + Q p s 7 p 7 t D 4 R i 7 P x o F a 9 t X G y A L B H I + w N / A F B L A w Q U A A I A C A A q o i J 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K q I i V S i K R 7 g O A A A A E Q A A A B M A H A B G b 3 J t d W x h c y 9 T Z W N 0 a W 9 u M S 5 t I K I Y A C i g F A A A A A A A A A A A A A A A A A A A A A A A A A A A A C t O T S 7 J z M 9 T C I b Q h t Y A U E s B A i 0 A F A A C A A g A K q I i V Q c 2 I l a j A A A A 9 g A A A B I A A A A A A A A A A A A A A A A A A A A A A E N v b m Z p Z y 9 Q Y W N r Y W d l L n h t b F B L A Q I t A B Q A A g A I A C q i I l U P y u m r p A A A A O k A A A A T A A A A A A A A A A A A A A A A A O 8 A A A B b Q 2 9 u d G V u d F 9 U e X B l c 1 0 u e G 1 s U E s B A i 0 A F A A C A A g A K q I i V S 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E z 1 D O 6 2 F O 9 O j n 0 1 o E 3 o B I U A A A A A A g A A A A A A A 2 Y A A M A A A A A Q A A A A H 8 K j z L U w T / p A y V V a b I s b b g A A A A A E g A A A o A A A A B A A A A A w U b y r 4 o 8 V 4 / 5 c Z i X V c 4 1 H U A A A A H h 7 p 8 A k g g Y K 4 m I r / s k k 5 O u u T U F R A K / j g 9 G z J p W o T 6 R O d h D g x C U X L E g y 7 s 1 7 G / 7 z S C M g g p X W Z p K t 0 3 J M U e J 3 B g s w X 6 v w Q w + h p D t V x S S l 8 9 g E F A A A A C I r 9 U p z J 7 N o J e x h U I X 7 S h x J M H a E < / D a t a M a s h u p > 
</file>

<file path=customXml/itemProps1.xml><?xml version="1.0" encoding="utf-8"?>
<ds:datastoreItem xmlns:ds="http://schemas.openxmlformats.org/officeDocument/2006/customXml" ds:itemID="{DF848FFE-07EA-4326-8B7A-4B26A0B75589}">
  <ds:schemaRefs>
    <ds:schemaRef ds:uri="http://purl.org/dc/terms/"/>
    <ds:schemaRef ds:uri="http://schemas.microsoft.com/office/2006/metadata/properties"/>
    <ds:schemaRef ds:uri="http://schemas.microsoft.com/office/2006/documentManagement/types"/>
    <ds:schemaRef ds:uri="http://purl.org/dc/elements/1.1/"/>
    <ds:schemaRef ds:uri="http://purl.org/dc/dcmitype/"/>
    <ds:schemaRef ds:uri="http://schemas.openxmlformats.org/package/2006/metadata/core-properties"/>
    <ds:schemaRef ds:uri="995c7fa0-c7ce-4135-b1bb-e7af7b680b45"/>
    <ds:schemaRef ds:uri="http://schemas.microsoft.com/office/infopath/2007/PartnerControls"/>
    <ds:schemaRef ds:uri="dc2e72fa-f2bf-4b7e-897e-98e66666beee"/>
    <ds:schemaRef ds:uri="http://www.w3.org/XML/1998/namespace"/>
  </ds:schemaRefs>
</ds:datastoreItem>
</file>

<file path=customXml/itemProps2.xml><?xml version="1.0" encoding="utf-8"?>
<ds:datastoreItem xmlns:ds="http://schemas.openxmlformats.org/officeDocument/2006/customXml" ds:itemID="{26325C26-691D-4F4A-A1E4-253B14011BEA}">
  <ds:schemaRefs>
    <ds:schemaRef ds:uri="http://schemas.microsoft.com/sharepoint/v3/contenttype/forms"/>
  </ds:schemaRefs>
</ds:datastoreItem>
</file>

<file path=customXml/itemProps3.xml><?xml version="1.0" encoding="utf-8"?>
<ds:datastoreItem xmlns:ds="http://schemas.openxmlformats.org/officeDocument/2006/customXml" ds:itemID="{87439358-2A6B-4FEB-94A3-24150B5F004F}">
  <ds:schemaRefs>
    <ds:schemaRef ds:uri="http://schemas.microsoft.com/sharepoint/events"/>
  </ds:schemaRefs>
</ds:datastoreItem>
</file>

<file path=customXml/itemProps4.xml><?xml version="1.0" encoding="utf-8"?>
<ds:datastoreItem xmlns:ds="http://schemas.openxmlformats.org/officeDocument/2006/customXml" ds:itemID="{C99C0588-99D0-4A6A-9AD8-A0DA3F904B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A1B28148-C63D-45BB-899D-761DB747B32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Instructions</vt:lpstr>
      <vt:lpstr>Page sommaire (protégé)</vt:lpstr>
      <vt:lpstr>Allocation &amp; Origine (protégé)</vt:lpstr>
      <vt:lpstr>Détail des coûts</vt:lpstr>
      <vt:lpstr>Explication des écarts</vt:lpstr>
      <vt:lpstr>Part. finan. &amp; Aide totale</vt:lpstr>
      <vt:lpstr>'Allocation &amp; Origine (protégé)'!Print_Area</vt:lpstr>
      <vt:lpstr>'Détail des coûts'!Print_Area</vt:lpstr>
      <vt:lpstr>'Explication des écarts'!Print_Area</vt:lpstr>
      <vt:lpstr>'Page sommaire (protégé)'!Print_Area</vt:lpstr>
      <vt:lpstr>'Détail des coûts'!Print_Titles</vt:lpstr>
      <vt:lpstr>'Page sommaire (protégé)'!Print_Titles</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Voogt, Patricia (HAL)</cp:lastModifiedBy>
  <cp:lastPrinted>2024-09-18T12:16:19Z</cp:lastPrinted>
  <dcterms:created xsi:type="dcterms:W3CDTF">2002-10-04T15:00:59Z</dcterms:created>
  <dcterms:modified xsi:type="dcterms:W3CDTF">2024-09-18T12:45:26Z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42d02a8d-8d30-4d7f-bcb1-c1876de61e10</vt:lpwstr>
  </property>
</Properties>
</file>